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75" windowWidth="19440" windowHeight="96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H433"/>
  <c r="H467" s="1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I425" s="1"/>
  <c r="H391"/>
  <c r="H425" s="1"/>
  <c r="G391"/>
  <c r="G425" s="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I383" s="1"/>
  <c r="H349"/>
  <c r="H383" s="1"/>
  <c r="G349"/>
  <c r="G383" s="1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 s="1"/>
  <c r="H307"/>
  <c r="H341" s="1"/>
  <c r="G307"/>
  <c r="G341" s="1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G173" s="1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H97"/>
  <c r="H131" s="1"/>
  <c r="G97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55"/>
  <c r="G89" s="1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J47" s="1"/>
  <c r="I13"/>
  <c r="I47" s="1"/>
  <c r="H13"/>
  <c r="H47" s="1"/>
  <c r="G13"/>
  <c r="G47" s="1"/>
  <c r="F13"/>
  <c r="F47" s="1"/>
  <c r="F467" l="1"/>
  <c r="F383"/>
  <c r="F341"/>
  <c r="F173"/>
  <c r="J594"/>
  <c r="I131"/>
  <c r="H594"/>
  <c r="G131"/>
  <c r="F89"/>
  <c r="F509"/>
  <c r="F425"/>
  <c r="I467"/>
  <c r="I594" s="1"/>
  <c r="G467"/>
  <c r="G594" s="1"/>
  <c r="L326"/>
  <c r="F594" l="1"/>
  <c r="L279"/>
  <c r="L284"/>
  <c r="L531"/>
  <c r="L536"/>
  <c r="L242"/>
  <c r="L237"/>
  <c r="L573"/>
  <c r="L578"/>
  <c r="L593"/>
  <c r="L563"/>
  <c r="L88"/>
  <c r="L479"/>
  <c r="L39"/>
  <c r="L101"/>
  <c r="L437"/>
  <c r="L543"/>
  <c r="L172"/>
  <c r="L311"/>
  <c r="L466"/>
  <c r="L185"/>
  <c r="L508"/>
  <c r="L256"/>
  <c r="L550"/>
  <c r="L521"/>
  <c r="L17"/>
  <c r="L214"/>
  <c r="L382"/>
  <c r="L130"/>
  <c r="L298"/>
  <c r="L123"/>
  <c r="L143"/>
  <c r="L249"/>
  <c r="L375"/>
  <c r="L417"/>
  <c r="L207"/>
  <c r="L81"/>
  <c r="L165"/>
  <c r="L501"/>
  <c r="L353"/>
  <c r="L592"/>
  <c r="L340"/>
  <c r="L333"/>
  <c r="L585"/>
  <c r="L291"/>
  <c r="L424"/>
  <c r="L459"/>
  <c r="L59"/>
  <c r="L227"/>
  <c r="L395"/>
  <c r="L269"/>
  <c r="L299"/>
  <c r="L594"/>
  <c r="L46"/>
</calcChain>
</file>

<file path=xl/sharedStrings.xml><?xml version="1.0" encoding="utf-8"?>
<sst xmlns="http://schemas.openxmlformats.org/spreadsheetml/2006/main" count="588" uniqueCount="89">
  <si>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</si>
  <si>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</si>
  <si>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</si>
  <si>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</si>
  <si>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</si>
  <si>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</si>
  <si>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</si>
  <si>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</si>
  <si>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</si>
  <si>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</si>
  <si>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</si>
  <si>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</si>
  <si>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</si>
  <si>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</si>
  <si>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</si>
  <si>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</si>
  <si>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</si>
  <si>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</si>
  <si>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</si>
  <si>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</si>
  <si>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</si>
  <si>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</si>
  <si>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</si>
  <si>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</si>
  <si>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</si>
  <si>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</si>
  <si>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</si>
  <si>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</si>
  <si>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</si>
  <si>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</si>
  <si>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</si>
  <si>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</si>
  <si>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</si>
  <si>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</si>
  <si>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</si>
  <si>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</si>
  <si>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</si>
  <si>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</si>
  <si>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</si>
  <si>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</si>
  <si>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</si>
  <si>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</si>
  <si>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</si>
  <si>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</si>
  <si>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</si>
  <si>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 с картофелем</t>
  </si>
  <si>
    <t>Котлета рубленная из птицы</t>
  </si>
  <si>
    <t xml:space="preserve"> Отварные макаронные изделия</t>
  </si>
  <si>
    <t>Чай с сахаром</t>
  </si>
  <si>
    <t>фрукт</t>
  </si>
  <si>
    <t>Салат из свёклы отварной</t>
  </si>
  <si>
    <t>Суп с фрикадельками</t>
  </si>
  <si>
    <t>Рыба тушеная с овощами</t>
  </si>
  <si>
    <t>Картофельное пюре</t>
  </si>
  <si>
    <t>Кисель</t>
  </si>
  <si>
    <t>Мандарин</t>
  </si>
  <si>
    <t>Фрукт</t>
  </si>
  <si>
    <t>Борщ с капустой и картофелем</t>
  </si>
  <si>
    <t>Гуляш куриный</t>
  </si>
  <si>
    <t>Гречневая каша</t>
  </si>
  <si>
    <t>Компот из сухофруктов</t>
  </si>
  <si>
    <t>Винегрет овощной</t>
  </si>
  <si>
    <t>Рассольник Петербургский</t>
  </si>
  <si>
    <t>Плов из птицы</t>
  </si>
  <si>
    <t>Чай с лимоном</t>
  </si>
  <si>
    <t>Суп гороховый</t>
  </si>
  <si>
    <t>Рагу из птицы</t>
  </si>
  <si>
    <t>Банан</t>
  </si>
  <si>
    <t>Каша манная молочная</t>
  </si>
  <si>
    <t>Бутерброд с сыром и маслом</t>
  </si>
  <si>
    <t>50/15/10</t>
  </si>
  <si>
    <t>Салат из белокочанной капусты</t>
  </si>
  <si>
    <t>Суп картофельный с мясными фрикадельками</t>
  </si>
  <si>
    <t>Биточки рубленные куриные</t>
  </si>
  <si>
    <t>Гороховое пюре</t>
  </si>
  <si>
    <t>Суп с макаронными изделиями и картофелем</t>
  </si>
  <si>
    <t>Рис отварной</t>
  </si>
  <si>
    <t>Яблоко</t>
  </si>
  <si>
    <t>Салат из свёклы с р/м</t>
  </si>
  <si>
    <t>Котлеты рубленные из птицы</t>
  </si>
  <si>
    <t>Макароны отварные  с овощами</t>
  </si>
  <si>
    <t>Винегрет</t>
  </si>
  <si>
    <t>Суп крестьянский с крупой</t>
  </si>
  <si>
    <t>Тефтели мясные</t>
  </si>
  <si>
    <t>директор</t>
  </si>
  <si>
    <t>Котелкина С.Ю.</t>
  </si>
  <si>
    <t>Чай с сахаром и лимоном</t>
  </si>
  <si>
    <t>Груша</t>
  </si>
  <si>
    <t xml:space="preserve"> ФМОУ СОШ №1 г. Белинского Пензенской области им. В.Г.Белинского  в с. Камынино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</si>
</sst>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64" activePane="bottomRight" state="frozen"/>
      <selection pane="topRight" activeCell="E1" sqref="E1"/>
      <selection pane="bottomLeft" activeCell="A6" sqref="A6"/>
      <selection pane="bottomRight" activeCell="L510" sqref="L510:L5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88</v>
      </c>
      <c r="D1" s="61"/>
      <c r="E1" s="61"/>
      <c r="F1" s="13" t="s">
        <v>16</v>
      </c>
      <c r="G1" s="2" t="s">
        <v>17</v>
      </c>
      <c r="H1" s="62" t="s">
        <v>84</v>
      </c>
      <c r="I1" s="62"/>
      <c r="J1" s="62"/>
      <c r="K1" s="62"/>
    </row>
    <row r="2" spans="1:12" ht="18">
      <c r="A2" s="43" t="s">
        <v>6</v>
      </c>
      <c r="C2" s="2"/>
      <c r="G2" s="2" t="s">
        <v>18</v>
      </c>
      <c r="H2" s="62" t="s">
        <v>85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 t="s">
        <v>45</v>
      </c>
      <c r="F19" s="51">
        <v>250</v>
      </c>
      <c r="G19" s="51">
        <v>2</v>
      </c>
      <c r="H19" s="51">
        <v>5</v>
      </c>
      <c r="I19" s="51">
        <v>8</v>
      </c>
      <c r="J19" s="51">
        <v>85</v>
      </c>
      <c r="K19" s="52">
        <v>187</v>
      </c>
      <c r="L19" s="51">
        <v>2.76</v>
      </c>
    </row>
    <row r="20" spans="1:12" ht="15">
      <c r="A20" s="25"/>
      <c r="B20" s="16"/>
      <c r="C20" s="11"/>
      <c r="D20" s="7" t="s">
        <v>29</v>
      </c>
      <c r="E20" s="50" t="s">
        <v>46</v>
      </c>
      <c r="F20" s="51">
        <v>120</v>
      </c>
      <c r="G20" s="51">
        <v>18</v>
      </c>
      <c r="H20" s="51">
        <v>20</v>
      </c>
      <c r="I20" s="51">
        <v>12</v>
      </c>
      <c r="J20" s="51">
        <v>311</v>
      </c>
      <c r="K20" s="52">
        <v>294</v>
      </c>
      <c r="L20" s="51">
        <v>53.13</v>
      </c>
    </row>
    <row r="21" spans="1:12" ht="15">
      <c r="A21" s="25"/>
      <c r="B21" s="16"/>
      <c r="C21" s="11"/>
      <c r="D21" s="7" t="s">
        <v>30</v>
      </c>
      <c r="E21" s="50" t="s">
        <v>47</v>
      </c>
      <c r="F21" s="51">
        <v>180</v>
      </c>
      <c r="G21" s="51">
        <v>7</v>
      </c>
      <c r="H21" s="51">
        <v>5</v>
      </c>
      <c r="I21" s="51">
        <v>32</v>
      </c>
      <c r="J21" s="51">
        <v>202</v>
      </c>
      <c r="K21" s="52">
        <v>688</v>
      </c>
      <c r="L21" s="51">
        <v>14.63</v>
      </c>
    </row>
    <row r="22" spans="1:12" ht="15">
      <c r="A22" s="25"/>
      <c r="B22" s="16"/>
      <c r="C22" s="11"/>
      <c r="D22" s="7" t="s">
        <v>31</v>
      </c>
      <c r="E22" s="50" t="s">
        <v>48</v>
      </c>
      <c r="F22" s="51">
        <v>200</v>
      </c>
      <c r="G22" s="51">
        <v>0</v>
      </c>
      <c r="H22" s="51">
        <v>0</v>
      </c>
      <c r="I22" s="51">
        <v>14</v>
      </c>
      <c r="J22" s="51">
        <v>28</v>
      </c>
      <c r="K22" s="52">
        <v>943</v>
      </c>
      <c r="L22" s="51">
        <v>2.87</v>
      </c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>
        <v>50</v>
      </c>
      <c r="G24" s="51">
        <v>3.96</v>
      </c>
      <c r="H24" s="51">
        <v>0.72</v>
      </c>
      <c r="I24" s="51">
        <v>1.38</v>
      </c>
      <c r="J24" s="51">
        <v>108.6</v>
      </c>
      <c r="K24" s="52">
        <v>7</v>
      </c>
      <c r="L24" s="51">
        <v>3.77</v>
      </c>
    </row>
    <row r="25" spans="1:12" ht="15">
      <c r="A25" s="25"/>
      <c r="B25" s="16"/>
      <c r="C25" s="11"/>
      <c r="D25" s="6" t="s">
        <v>49</v>
      </c>
      <c r="E25" s="50" t="s">
        <v>77</v>
      </c>
      <c r="F25" s="51">
        <v>174</v>
      </c>
      <c r="G25" s="51">
        <v>0.6</v>
      </c>
      <c r="H25" s="51">
        <v>0.6</v>
      </c>
      <c r="I25" s="51">
        <v>14.64</v>
      </c>
      <c r="J25" s="51">
        <v>66.34</v>
      </c>
      <c r="K25" s="52">
        <v>338</v>
      </c>
      <c r="L25" s="51">
        <v>22.6</v>
      </c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974</v>
      </c>
      <c r="G27" s="21">
        <f t="shared" ref="G27:J27" si="3">SUM(G18:G26)</f>
        <v>31.560000000000002</v>
      </c>
      <c r="H27" s="21">
        <f t="shared" si="3"/>
        <v>31.32</v>
      </c>
      <c r="I27" s="21">
        <f t="shared" si="3"/>
        <v>82.02</v>
      </c>
      <c r="J27" s="21">
        <f t="shared" si="3"/>
        <v>800.94</v>
      </c>
      <c r="K27" s="27"/>
      <c r="L27" s="21"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974</v>
      </c>
      <c r="G47" s="34">
        <f t="shared" ref="G47:J47" si="7">G13+G17+G27+G32+G39+G46</f>
        <v>31.560000000000002</v>
      </c>
      <c r="H47" s="34">
        <f t="shared" si="7"/>
        <v>31.32</v>
      </c>
      <c r="I47" s="34">
        <f t="shared" si="7"/>
        <v>82.02</v>
      </c>
      <c r="J47" s="34">
        <f t="shared" si="7"/>
        <v>800.94</v>
      </c>
      <c r="K47" s="35"/>
      <c r="L47" s="34"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50</v>
      </c>
      <c r="F60" s="51">
        <v>100</v>
      </c>
      <c r="G60" s="51">
        <v>1</v>
      </c>
      <c r="H60" s="51">
        <v>6</v>
      </c>
      <c r="I60" s="51">
        <v>8</v>
      </c>
      <c r="J60" s="51">
        <v>94</v>
      </c>
      <c r="K60" s="52">
        <v>33</v>
      </c>
      <c r="L60" s="51">
        <v>1.1499999999999999</v>
      </c>
    </row>
    <row r="61" spans="1:12" ht="15">
      <c r="A61" s="15"/>
      <c r="B61" s="16"/>
      <c r="C61" s="11"/>
      <c r="D61" s="7" t="s">
        <v>28</v>
      </c>
      <c r="E61" s="50" t="s">
        <v>51</v>
      </c>
      <c r="F61" s="51">
        <v>250</v>
      </c>
      <c r="G61" s="51">
        <v>7</v>
      </c>
      <c r="H61" s="51">
        <v>6</v>
      </c>
      <c r="I61" s="51">
        <v>17</v>
      </c>
      <c r="J61" s="51">
        <v>149</v>
      </c>
      <c r="K61" s="52">
        <v>209</v>
      </c>
      <c r="L61" s="51">
        <v>11.38</v>
      </c>
    </row>
    <row r="62" spans="1:12" ht="15">
      <c r="A62" s="15"/>
      <c r="B62" s="16"/>
      <c r="C62" s="11"/>
      <c r="D62" s="7" t="s">
        <v>29</v>
      </c>
      <c r="E62" s="50" t="s">
        <v>52</v>
      </c>
      <c r="F62" s="51">
        <v>100</v>
      </c>
      <c r="G62" s="51">
        <v>11</v>
      </c>
      <c r="H62" s="51">
        <v>5</v>
      </c>
      <c r="I62" s="51">
        <v>6</v>
      </c>
      <c r="J62" s="51">
        <v>128</v>
      </c>
      <c r="K62" s="52">
        <v>374</v>
      </c>
      <c r="L62" s="51">
        <v>22.98</v>
      </c>
    </row>
    <row r="63" spans="1:12" ht="15">
      <c r="A63" s="15"/>
      <c r="B63" s="16"/>
      <c r="C63" s="11"/>
      <c r="D63" s="7" t="s">
        <v>30</v>
      </c>
      <c r="E63" s="50" t="s">
        <v>53</v>
      </c>
      <c r="F63" s="51">
        <v>180</v>
      </c>
      <c r="G63" s="51">
        <v>4</v>
      </c>
      <c r="H63" s="51">
        <v>6</v>
      </c>
      <c r="I63" s="51">
        <v>25</v>
      </c>
      <c r="J63" s="51">
        <v>165</v>
      </c>
      <c r="K63" s="52">
        <v>694</v>
      </c>
      <c r="L63" s="51">
        <v>11.81</v>
      </c>
    </row>
    <row r="64" spans="1:12" ht="15">
      <c r="A64" s="15"/>
      <c r="B64" s="16"/>
      <c r="C64" s="11"/>
      <c r="D64" s="7" t="s">
        <v>31</v>
      </c>
      <c r="E64" s="50" t="s">
        <v>54</v>
      </c>
      <c r="F64" s="51">
        <v>200</v>
      </c>
      <c r="G64" s="51">
        <v>0</v>
      </c>
      <c r="H64" s="51">
        <v>0</v>
      </c>
      <c r="I64" s="51">
        <v>15</v>
      </c>
      <c r="J64" s="51">
        <v>50</v>
      </c>
      <c r="K64" s="52">
        <v>648</v>
      </c>
      <c r="L64" s="51">
        <v>4.42</v>
      </c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>
        <v>50</v>
      </c>
      <c r="G66" s="51">
        <v>3.96</v>
      </c>
      <c r="H66" s="51">
        <v>0.72</v>
      </c>
      <c r="I66" s="51">
        <v>1.38</v>
      </c>
      <c r="J66" s="51">
        <v>108.6</v>
      </c>
      <c r="K66" s="52">
        <v>7</v>
      </c>
      <c r="L66" s="51">
        <v>3.77</v>
      </c>
    </row>
    <row r="67" spans="1:12" ht="15">
      <c r="A67" s="15"/>
      <c r="B67" s="16"/>
      <c r="C67" s="11"/>
      <c r="D67" s="6" t="s">
        <v>56</v>
      </c>
      <c r="E67" s="50" t="s">
        <v>55</v>
      </c>
      <c r="F67" s="51">
        <v>191</v>
      </c>
      <c r="G67" s="51">
        <v>0.6</v>
      </c>
      <c r="H67" s="51">
        <v>0.6</v>
      </c>
      <c r="I67" s="51">
        <v>14.64</v>
      </c>
      <c r="J67" s="51">
        <v>66.34</v>
      </c>
      <c r="K67" s="52">
        <v>338</v>
      </c>
      <c r="L67" s="51">
        <v>44.25</v>
      </c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1071</v>
      </c>
      <c r="G69" s="21">
        <f t="shared" ref="G69" si="18">SUM(G60:G68)</f>
        <v>27.560000000000002</v>
      </c>
      <c r="H69" s="21">
        <f t="shared" ref="H69" si="19">SUM(H60:H68)</f>
        <v>24.32</v>
      </c>
      <c r="I69" s="21">
        <f t="shared" ref="I69" si="20">SUM(I60:I68)</f>
        <v>87.02</v>
      </c>
      <c r="J69" s="21">
        <f t="shared" ref="J69" si="21">SUM(J60:J68)</f>
        <v>760.94</v>
      </c>
      <c r="K69" s="27"/>
      <c r="L69" s="21"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" si="29">SUM(J75:J80)</f>
        <v>0</v>
      </c>
      <c r="K81" s="27"/>
      <c r="L81" s="21">
        <f t="shared" ref="L81" ca="1" si="30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1">SUM(G82:G87)</f>
        <v>0</v>
      </c>
      <c r="H88" s="21">
        <f t="shared" ref="H88" si="32">SUM(H82:H87)</f>
        <v>0</v>
      </c>
      <c r="I88" s="21">
        <f t="shared" ref="I88" si="33">SUM(I82:I87)</f>
        <v>0</v>
      </c>
      <c r="J88" s="21">
        <f t="shared" ref="J88" si="34">SUM(J82:J87)</f>
        <v>0</v>
      </c>
      <c r="K88" s="27"/>
      <c r="L88" s="21">
        <f t="shared" ref="L88" ca="1" si="35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1071</v>
      </c>
      <c r="G89" s="34">
        <f t="shared" ref="G89" si="36">G55+G59+G69+G74+G81+G88</f>
        <v>27.560000000000002</v>
      </c>
      <c r="H89" s="34">
        <f t="shared" ref="H89" si="37">H55+H59+H69+H74+H81+H88</f>
        <v>24.32</v>
      </c>
      <c r="I89" s="34">
        <f t="shared" ref="I89" si="38">I55+I59+I69+I74+I81+I88</f>
        <v>87.02</v>
      </c>
      <c r="J89" s="34">
        <f t="shared" ref="J89" si="39">J55+J59+J69+J74+J81+J88</f>
        <v>760.94</v>
      </c>
      <c r="K89" s="35"/>
      <c r="L89" s="34"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0">SUM(G90:G96)</f>
        <v>0</v>
      </c>
      <c r="H97" s="21">
        <f t="shared" ref="H97" si="41">SUM(H90:H96)</f>
        <v>0</v>
      </c>
      <c r="I97" s="21">
        <f t="shared" ref="I97" si="42">SUM(I90:I96)</f>
        <v>0</v>
      </c>
      <c r="J97" s="21">
        <f t="shared" ref="J97" si="43">SUM(J90:J96)</f>
        <v>0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4">SUM(G98:G100)</f>
        <v>0</v>
      </c>
      <c r="H101" s="21">
        <f t="shared" ref="H101" si="45">SUM(H98:H100)</f>
        <v>0</v>
      </c>
      <c r="I101" s="21">
        <f t="shared" ref="I101" si="46">SUM(I98:I100)</f>
        <v>0</v>
      </c>
      <c r="J101" s="21">
        <f t="shared" ref="J101" si="47">SUM(J98:J100)</f>
        <v>0</v>
      </c>
      <c r="K101" s="27"/>
      <c r="L101" s="21">
        <f t="shared" ref="L101" ca="1" si="48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 t="s">
        <v>57</v>
      </c>
      <c r="F103" s="51">
        <v>250</v>
      </c>
      <c r="G103" s="51">
        <v>2</v>
      </c>
      <c r="H103" s="51">
        <v>5</v>
      </c>
      <c r="I103" s="51">
        <v>125</v>
      </c>
      <c r="J103" s="51">
        <v>103</v>
      </c>
      <c r="K103" s="52">
        <v>170</v>
      </c>
      <c r="L103" s="51">
        <v>8.5500000000000007</v>
      </c>
    </row>
    <row r="104" spans="1:12" ht="15">
      <c r="A104" s="25"/>
      <c r="B104" s="16"/>
      <c r="C104" s="11"/>
      <c r="D104" s="7" t="s">
        <v>29</v>
      </c>
      <c r="E104" s="50" t="s">
        <v>58</v>
      </c>
      <c r="F104" s="51">
        <v>80</v>
      </c>
      <c r="G104" s="51">
        <v>24</v>
      </c>
      <c r="H104" s="51">
        <v>20</v>
      </c>
      <c r="I104" s="51">
        <v>6</v>
      </c>
      <c r="J104" s="51">
        <v>203</v>
      </c>
      <c r="K104" s="52">
        <v>133</v>
      </c>
      <c r="L104" s="51">
        <v>48.94</v>
      </c>
    </row>
    <row r="105" spans="1:12" ht="15">
      <c r="A105" s="25"/>
      <c r="B105" s="16"/>
      <c r="C105" s="11"/>
      <c r="D105" s="7" t="s">
        <v>30</v>
      </c>
      <c r="E105" s="50" t="s">
        <v>59</v>
      </c>
      <c r="F105" s="51">
        <v>180</v>
      </c>
      <c r="G105" s="51">
        <v>9</v>
      </c>
      <c r="H105" s="51">
        <v>7</v>
      </c>
      <c r="I105" s="51">
        <v>43</v>
      </c>
      <c r="J105" s="51">
        <v>277</v>
      </c>
      <c r="K105" s="52">
        <v>679</v>
      </c>
      <c r="L105" s="51">
        <v>15.55</v>
      </c>
    </row>
    <row r="106" spans="1:12" ht="15">
      <c r="A106" s="25"/>
      <c r="B106" s="16"/>
      <c r="C106" s="11"/>
      <c r="D106" s="7" t="s">
        <v>31</v>
      </c>
      <c r="E106" s="50" t="s">
        <v>60</v>
      </c>
      <c r="F106" s="51">
        <v>200</v>
      </c>
      <c r="G106" s="51">
        <v>1</v>
      </c>
      <c r="H106" s="51">
        <v>0</v>
      </c>
      <c r="I106" s="51">
        <v>16</v>
      </c>
      <c r="J106" s="51">
        <v>68</v>
      </c>
      <c r="K106" s="52">
        <v>243</v>
      </c>
      <c r="L106" s="51">
        <v>7.68</v>
      </c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>
        <v>50</v>
      </c>
      <c r="G108" s="51">
        <v>3.96</v>
      </c>
      <c r="H108" s="51">
        <v>0.72</v>
      </c>
      <c r="I108" s="51">
        <v>1.38</v>
      </c>
      <c r="J108" s="51">
        <v>108.6</v>
      </c>
      <c r="K108" s="52">
        <v>7</v>
      </c>
      <c r="L108" s="51">
        <v>3.77</v>
      </c>
    </row>
    <row r="109" spans="1:12" ht="15">
      <c r="A109" s="25"/>
      <c r="B109" s="16"/>
      <c r="C109" s="11"/>
      <c r="D109" s="6"/>
      <c r="E109" s="50" t="s">
        <v>77</v>
      </c>
      <c r="F109" s="51">
        <v>117</v>
      </c>
      <c r="G109" s="51">
        <v>0.6</v>
      </c>
      <c r="H109" s="51">
        <v>0.6</v>
      </c>
      <c r="I109" s="51">
        <v>14.64</v>
      </c>
      <c r="J109" s="51">
        <v>66.33</v>
      </c>
      <c r="K109" s="52">
        <v>338</v>
      </c>
      <c r="L109" s="51">
        <v>15.27</v>
      </c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877</v>
      </c>
      <c r="G111" s="21">
        <f t="shared" ref="G111" si="49">SUM(G102:G110)</f>
        <v>40.56</v>
      </c>
      <c r="H111" s="21">
        <f t="shared" ref="H111" si="50">SUM(H102:H110)</f>
        <v>33.32</v>
      </c>
      <c r="I111" s="21">
        <f t="shared" ref="I111" si="51">SUM(I102:I110)</f>
        <v>206.01999999999998</v>
      </c>
      <c r="J111" s="21">
        <f t="shared" ref="J111" si="52">SUM(J102:J110)</f>
        <v>825.93000000000006</v>
      </c>
      <c r="K111" s="27"/>
      <c r="L111" s="21"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3">SUM(G112:G115)</f>
        <v>0</v>
      </c>
      <c r="H116" s="21">
        <f t="shared" ref="H116" si="54">SUM(H112:H115)</f>
        <v>0</v>
      </c>
      <c r="I116" s="21">
        <f t="shared" ref="I116" si="55">SUM(I112:I115)</f>
        <v>0</v>
      </c>
      <c r="J116" s="21">
        <f t="shared" ref="J116" si="56">SUM(J112:J115)</f>
        <v>0</v>
      </c>
      <c r="K116" s="27"/>
      <c r="L116" s="21"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7">SUM(G117:G122)</f>
        <v>0</v>
      </c>
      <c r="H123" s="21">
        <f t="shared" ref="H123" si="58">SUM(H117:H122)</f>
        <v>0</v>
      </c>
      <c r="I123" s="21">
        <f t="shared" ref="I123" si="59">SUM(I117:I122)</f>
        <v>0</v>
      </c>
      <c r="J123" s="21">
        <f t="shared" ref="J123" si="60">SUM(J117:J122)</f>
        <v>0</v>
      </c>
      <c r="K123" s="27"/>
      <c r="L123" s="21">
        <f t="shared" ref="L123" ca="1" si="61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2">SUM(G124:G129)</f>
        <v>0</v>
      </c>
      <c r="H130" s="21">
        <f t="shared" ref="H130" si="63">SUM(H124:H129)</f>
        <v>0</v>
      </c>
      <c r="I130" s="21">
        <f t="shared" ref="I130" si="64">SUM(I124:I129)</f>
        <v>0</v>
      </c>
      <c r="J130" s="21">
        <f t="shared" ref="J130" si="65">SUM(J124:J129)</f>
        <v>0</v>
      </c>
      <c r="K130" s="27"/>
      <c r="L130" s="21">
        <f t="shared" ref="L130" ca="1" si="66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877</v>
      </c>
      <c r="G131" s="34">
        <f t="shared" ref="G131" si="67">G97+G101+G111+G116+G123+G130</f>
        <v>40.56</v>
      </c>
      <c r="H131" s="34">
        <f t="shared" ref="H131" si="68">H97+H101+H111+H116+H123+H130</f>
        <v>33.32</v>
      </c>
      <c r="I131" s="34">
        <f t="shared" ref="I131" si="69">I97+I101+I111+I116+I123+I130</f>
        <v>206.01999999999998</v>
      </c>
      <c r="J131" s="34">
        <f t="shared" ref="J131" si="70">J97+J101+J111+J116+J123+J130</f>
        <v>825.93000000000006</v>
      </c>
      <c r="K131" s="35"/>
      <c r="L131" s="34"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1">SUM(G132:G138)</f>
        <v>0</v>
      </c>
      <c r="H139" s="21">
        <f t="shared" ref="H139" si="72">SUM(H132:H138)</f>
        <v>0</v>
      </c>
      <c r="I139" s="21">
        <f t="shared" ref="I139" si="73">SUM(I132:I138)</f>
        <v>0</v>
      </c>
      <c r="J139" s="21">
        <f t="shared" ref="J139" si="74">SUM(J132:J138)</f>
        <v>0</v>
      </c>
      <c r="K139" s="27"/>
      <c r="L139" s="21">
        <f t="shared" ref="L139:L181" si="75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6">SUM(G140:G142)</f>
        <v>0</v>
      </c>
      <c r="H143" s="21">
        <f t="shared" ref="H143" si="77">SUM(H140:H142)</f>
        <v>0</v>
      </c>
      <c r="I143" s="21">
        <f t="shared" ref="I143" si="78">SUM(I140:I142)</f>
        <v>0</v>
      </c>
      <c r="J143" s="21">
        <f t="shared" ref="J143" si="79">SUM(J140:J142)</f>
        <v>0</v>
      </c>
      <c r="K143" s="27"/>
      <c r="L143" s="21">
        <f t="shared" ref="L143" ca="1" si="80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61</v>
      </c>
      <c r="F144" s="51">
        <v>100</v>
      </c>
      <c r="G144" s="51">
        <v>1.36</v>
      </c>
      <c r="H144" s="51">
        <v>6.18</v>
      </c>
      <c r="I144" s="51">
        <v>8.44</v>
      </c>
      <c r="J144" s="51">
        <v>94.8</v>
      </c>
      <c r="K144" s="52">
        <v>45</v>
      </c>
      <c r="L144" s="51">
        <v>1.1499999999999999</v>
      </c>
    </row>
    <row r="145" spans="1:12" ht="15">
      <c r="A145" s="25"/>
      <c r="B145" s="16"/>
      <c r="C145" s="11"/>
      <c r="D145" s="7" t="s">
        <v>28</v>
      </c>
      <c r="E145" s="50" t="s">
        <v>62</v>
      </c>
      <c r="F145" s="51">
        <v>250</v>
      </c>
      <c r="G145" s="51">
        <v>2</v>
      </c>
      <c r="H145" s="51">
        <v>5.1100000000000003</v>
      </c>
      <c r="I145" s="51">
        <v>16.93</v>
      </c>
      <c r="J145" s="51">
        <v>121.75</v>
      </c>
      <c r="K145" s="52">
        <v>197</v>
      </c>
      <c r="L145" s="51">
        <v>1.75</v>
      </c>
    </row>
    <row r="146" spans="1:12" ht="15">
      <c r="A146" s="25"/>
      <c r="B146" s="16"/>
      <c r="C146" s="11"/>
      <c r="D146" s="7" t="s">
        <v>29</v>
      </c>
      <c r="E146" s="50" t="s">
        <v>63</v>
      </c>
      <c r="F146" s="51">
        <v>210</v>
      </c>
      <c r="G146" s="51">
        <v>20.3</v>
      </c>
      <c r="H146" s="51">
        <v>17</v>
      </c>
      <c r="I146" s="51">
        <v>35.69</v>
      </c>
      <c r="J146" s="51">
        <v>377</v>
      </c>
      <c r="K146" s="52">
        <v>304</v>
      </c>
      <c r="L146" s="51">
        <v>59.12</v>
      </c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 t="s">
        <v>64</v>
      </c>
      <c r="F148" s="51">
        <v>200</v>
      </c>
      <c r="G148" s="51">
        <v>0.66</v>
      </c>
      <c r="H148" s="51">
        <v>0.09</v>
      </c>
      <c r="I148" s="51">
        <v>32.01</v>
      </c>
      <c r="J148" s="51">
        <v>133</v>
      </c>
      <c r="K148" s="52">
        <v>494</v>
      </c>
      <c r="L148" s="51">
        <v>5.0599999999999996</v>
      </c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>
        <v>50</v>
      </c>
      <c r="G150" s="51">
        <v>3.96</v>
      </c>
      <c r="H150" s="51">
        <v>0.72</v>
      </c>
      <c r="I150" s="51">
        <v>1.38</v>
      </c>
      <c r="J150" s="51">
        <v>108.6</v>
      </c>
      <c r="K150" s="52">
        <v>7</v>
      </c>
      <c r="L150" s="51">
        <v>3.77</v>
      </c>
    </row>
    <row r="151" spans="1:12" ht="15">
      <c r="A151" s="25"/>
      <c r="B151" s="16"/>
      <c r="C151" s="11"/>
      <c r="D151" s="6" t="s">
        <v>49</v>
      </c>
      <c r="E151" s="50" t="s">
        <v>55</v>
      </c>
      <c r="F151" s="51">
        <v>124</v>
      </c>
      <c r="G151" s="51">
        <v>0.6</v>
      </c>
      <c r="H151" s="51">
        <v>0.6</v>
      </c>
      <c r="I151" s="51">
        <v>14.64</v>
      </c>
      <c r="J151" s="51">
        <v>66.34</v>
      </c>
      <c r="K151" s="52">
        <v>338</v>
      </c>
      <c r="L151" s="51">
        <v>28.91</v>
      </c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934</v>
      </c>
      <c r="G153" s="21">
        <f t="shared" ref="G153" si="81">SUM(G144:G152)</f>
        <v>28.880000000000003</v>
      </c>
      <c r="H153" s="21">
        <f t="shared" ref="H153" si="82">SUM(H144:H152)</f>
        <v>29.7</v>
      </c>
      <c r="I153" s="21">
        <f t="shared" ref="I153" si="83">SUM(I144:I152)</f>
        <v>109.08999999999999</v>
      </c>
      <c r="J153" s="21">
        <f t="shared" ref="J153" si="84">SUM(J144:J152)</f>
        <v>901.49</v>
      </c>
      <c r="K153" s="27"/>
      <c r="L153" s="21"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5">SUM(G154:G157)</f>
        <v>0</v>
      </c>
      <c r="H158" s="21">
        <f t="shared" ref="H158" si="86">SUM(H154:H157)</f>
        <v>0</v>
      </c>
      <c r="I158" s="21">
        <f t="shared" ref="I158" si="87">SUM(I154:I157)</f>
        <v>0</v>
      </c>
      <c r="J158" s="21">
        <f t="shared" ref="J158" si="88">SUM(J154:J157)</f>
        <v>0</v>
      </c>
      <c r="K158" s="27"/>
      <c r="L158" s="21"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9">SUM(G159:G164)</f>
        <v>0</v>
      </c>
      <c r="H165" s="21">
        <f t="shared" ref="H165" si="90">SUM(H159:H164)</f>
        <v>0</v>
      </c>
      <c r="I165" s="21">
        <f t="shared" ref="I165" si="91">SUM(I159:I164)</f>
        <v>0</v>
      </c>
      <c r="J165" s="21">
        <f t="shared" ref="J165" si="92">SUM(J159:J164)</f>
        <v>0</v>
      </c>
      <c r="K165" s="27"/>
      <c r="L165" s="21">
        <f t="shared" ref="L165" ca="1" si="93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4">SUM(G166:G171)</f>
        <v>0</v>
      </c>
      <c r="H172" s="21">
        <f t="shared" ref="H172" si="95">SUM(H166:H171)</f>
        <v>0</v>
      </c>
      <c r="I172" s="21">
        <f t="shared" ref="I172" si="96">SUM(I166:I171)</f>
        <v>0</v>
      </c>
      <c r="J172" s="21">
        <f t="shared" ref="J172" si="97">SUM(J166:J171)</f>
        <v>0</v>
      </c>
      <c r="K172" s="27"/>
      <c r="L172" s="21">
        <f t="shared" ref="L172" ca="1" si="98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934</v>
      </c>
      <c r="G173" s="34">
        <f t="shared" ref="G173" si="99">G139+G143+G153+G158+G165+G172</f>
        <v>28.880000000000003</v>
      </c>
      <c r="H173" s="34">
        <f t="shared" ref="H173" si="100">H139+H143+H153+H158+H165+H172</f>
        <v>29.7</v>
      </c>
      <c r="I173" s="34">
        <f t="shared" ref="I173" si="101">I139+I143+I153+I158+I165+I172</f>
        <v>109.08999999999999</v>
      </c>
      <c r="J173" s="34">
        <f t="shared" ref="J173" si="102">J139+J143+J153+J158+J165+J172</f>
        <v>901.49</v>
      </c>
      <c r="K173" s="35"/>
      <c r="L173" s="34"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03">SUM(G174:G180)</f>
        <v>0</v>
      </c>
      <c r="H181" s="21">
        <f t="shared" ref="H181" si="104">SUM(H174:H180)</f>
        <v>0</v>
      </c>
      <c r="I181" s="21">
        <f t="shared" ref="I181" si="105">SUM(I174:I180)</f>
        <v>0</v>
      </c>
      <c r="J181" s="21">
        <f t="shared" ref="J181" si="106">SUM(J174:J180)</f>
        <v>0</v>
      </c>
      <c r="K181" s="27"/>
      <c r="L181" s="21">
        <f t="shared" si="75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7">SUM(G182:G184)</f>
        <v>0</v>
      </c>
      <c r="H185" s="21">
        <f t="shared" ref="H185" si="108">SUM(H182:H184)</f>
        <v>0</v>
      </c>
      <c r="I185" s="21">
        <f t="shared" ref="I185" si="109">SUM(I182:I184)</f>
        <v>0</v>
      </c>
      <c r="J185" s="21">
        <f t="shared" ref="J185" si="110">SUM(J182:J184)</f>
        <v>0</v>
      </c>
      <c r="K185" s="27"/>
      <c r="L185" s="21">
        <f t="shared" ref="L185" ca="1" si="111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 t="s">
        <v>65</v>
      </c>
      <c r="F187" s="51">
        <v>250</v>
      </c>
      <c r="G187" s="51">
        <v>5</v>
      </c>
      <c r="H187" s="51">
        <v>5</v>
      </c>
      <c r="I187" s="51">
        <v>16</v>
      </c>
      <c r="J187" s="51">
        <v>135</v>
      </c>
      <c r="K187" s="52">
        <v>206</v>
      </c>
      <c r="L187" s="51">
        <v>3.03</v>
      </c>
    </row>
    <row r="188" spans="1:12" ht="15">
      <c r="A188" s="25"/>
      <c r="B188" s="16"/>
      <c r="C188" s="11"/>
      <c r="D188" s="7" t="s">
        <v>29</v>
      </c>
      <c r="E188" s="50" t="s">
        <v>66</v>
      </c>
      <c r="F188" s="51">
        <v>200</v>
      </c>
      <c r="G188" s="51">
        <v>10</v>
      </c>
      <c r="H188" s="51">
        <v>15</v>
      </c>
      <c r="I188" s="51">
        <v>20</v>
      </c>
      <c r="J188" s="51">
        <v>297</v>
      </c>
      <c r="K188" s="52">
        <v>489</v>
      </c>
      <c r="L188" s="51">
        <v>46.06</v>
      </c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 t="s">
        <v>60</v>
      </c>
      <c r="F190" s="51">
        <v>200</v>
      </c>
      <c r="G190" s="51">
        <v>10</v>
      </c>
      <c r="H190" s="51">
        <v>1</v>
      </c>
      <c r="I190" s="51">
        <v>35</v>
      </c>
      <c r="J190" s="51">
        <v>110</v>
      </c>
      <c r="K190" s="52">
        <v>639</v>
      </c>
      <c r="L190" s="51">
        <v>7.68</v>
      </c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>
        <v>50</v>
      </c>
      <c r="G192" s="51">
        <v>3.96</v>
      </c>
      <c r="H192" s="51">
        <v>0.72</v>
      </c>
      <c r="I192" s="51">
        <v>1.38</v>
      </c>
      <c r="J192" s="51">
        <v>108.6</v>
      </c>
      <c r="K192" s="52">
        <v>7</v>
      </c>
      <c r="L192" s="51">
        <v>3.77</v>
      </c>
    </row>
    <row r="193" spans="1:12" ht="15">
      <c r="A193" s="25"/>
      <c r="B193" s="16"/>
      <c r="C193" s="11"/>
      <c r="D193" s="6" t="s">
        <v>49</v>
      </c>
      <c r="E193" s="50" t="s">
        <v>67</v>
      </c>
      <c r="F193" s="51">
        <v>225</v>
      </c>
      <c r="G193" s="51">
        <v>0.6</v>
      </c>
      <c r="H193" s="51">
        <v>0.6</v>
      </c>
      <c r="I193" s="51">
        <v>14.64</v>
      </c>
      <c r="J193" s="51">
        <v>66.34</v>
      </c>
      <c r="K193" s="52">
        <v>338</v>
      </c>
      <c r="L193" s="51">
        <v>39.22</v>
      </c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925</v>
      </c>
      <c r="G195" s="21">
        <f t="shared" ref="G195" si="112">SUM(G186:G194)</f>
        <v>29.560000000000002</v>
      </c>
      <c r="H195" s="21">
        <f t="shared" ref="H195" si="113">SUM(H186:H194)</f>
        <v>22.32</v>
      </c>
      <c r="I195" s="21">
        <f t="shared" ref="I195" si="114">SUM(I186:I194)</f>
        <v>87.02</v>
      </c>
      <c r="J195" s="21">
        <f t="shared" ref="J195" si="115">SUM(J186:J194)</f>
        <v>716.94</v>
      </c>
      <c r="K195" s="27"/>
      <c r="L195" s="21"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6">SUM(G196:G199)</f>
        <v>0</v>
      </c>
      <c r="H200" s="21">
        <f t="shared" ref="H200" si="117">SUM(H196:H199)</f>
        <v>0</v>
      </c>
      <c r="I200" s="21">
        <f t="shared" ref="I200" si="118">SUM(I196:I199)</f>
        <v>0</v>
      </c>
      <c r="J200" s="21">
        <f t="shared" ref="J200" si="119">SUM(J196:J199)</f>
        <v>0</v>
      </c>
      <c r="K200" s="27"/>
      <c r="L200" s="21"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0">SUM(G201:G206)</f>
        <v>0</v>
      </c>
      <c r="H207" s="21">
        <f t="shared" ref="H207" si="121">SUM(H201:H206)</f>
        <v>0</v>
      </c>
      <c r="I207" s="21">
        <f t="shared" ref="I207" si="122">SUM(I201:I206)</f>
        <v>0</v>
      </c>
      <c r="J207" s="21">
        <f t="shared" ref="J207" si="123">SUM(J201:J206)</f>
        <v>0</v>
      </c>
      <c r="K207" s="27"/>
      <c r="L207" s="21">
        <f t="shared" ref="L207" ca="1" si="124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5">SUM(G208:G213)</f>
        <v>0</v>
      </c>
      <c r="H214" s="21">
        <f t="shared" ref="H214" si="126">SUM(H208:H213)</f>
        <v>0</v>
      </c>
      <c r="I214" s="21">
        <f t="shared" ref="I214" si="127">SUM(I208:I213)</f>
        <v>0</v>
      </c>
      <c r="J214" s="21">
        <f t="shared" ref="J214" si="128">SUM(J208:J213)</f>
        <v>0</v>
      </c>
      <c r="K214" s="27"/>
      <c r="L214" s="21">
        <f t="shared" ref="L214" ca="1" si="129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925</v>
      </c>
      <c r="G215" s="34">
        <f t="shared" ref="G215" si="130">G181+G185+G195+G200+G207+G214</f>
        <v>29.560000000000002</v>
      </c>
      <c r="H215" s="34">
        <f t="shared" ref="H215" si="131">H181+H185+H195+H200+H207+H214</f>
        <v>22.32</v>
      </c>
      <c r="I215" s="34">
        <f t="shared" ref="I215" si="132">I181+I185+I195+I200+I207+I214</f>
        <v>87.02</v>
      </c>
      <c r="J215" s="34">
        <f t="shared" ref="J215" si="133">J181+J185+J195+J200+J207+J214</f>
        <v>716.94</v>
      </c>
      <c r="K215" s="35"/>
      <c r="L215" s="34"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68</v>
      </c>
      <c r="F216" s="48">
        <v>200</v>
      </c>
      <c r="G216" s="48">
        <v>6.24</v>
      </c>
      <c r="H216" s="48">
        <v>6.1</v>
      </c>
      <c r="I216" s="48">
        <v>19.7</v>
      </c>
      <c r="J216" s="48">
        <v>158.63999999999999</v>
      </c>
      <c r="K216" s="49">
        <v>390</v>
      </c>
      <c r="L216" s="48">
        <v>21.98</v>
      </c>
    </row>
    <row r="217" spans="1:12" ht="15">
      <c r="A217" s="25"/>
      <c r="B217" s="16"/>
      <c r="C217" s="11"/>
      <c r="D217" s="6"/>
      <c r="E217" s="50" t="s">
        <v>69</v>
      </c>
      <c r="F217" s="51" t="s">
        <v>70</v>
      </c>
      <c r="G217" s="51">
        <v>4.9000000000000004</v>
      </c>
      <c r="H217" s="51">
        <v>11.55</v>
      </c>
      <c r="I217" s="51">
        <v>17.100000000000001</v>
      </c>
      <c r="J217" s="51">
        <v>193</v>
      </c>
      <c r="K217" s="52">
        <v>3</v>
      </c>
      <c r="L217" s="51">
        <v>35.53</v>
      </c>
    </row>
    <row r="218" spans="1:12" ht="15">
      <c r="A218" s="25"/>
      <c r="B218" s="16"/>
      <c r="C218" s="11"/>
      <c r="D218" s="7" t="s">
        <v>22</v>
      </c>
      <c r="E218" s="50" t="s">
        <v>64</v>
      </c>
      <c r="F218" s="51">
        <v>200</v>
      </c>
      <c r="G218" s="51">
        <v>1</v>
      </c>
      <c r="H218" s="51">
        <v>0</v>
      </c>
      <c r="I218" s="51">
        <v>32</v>
      </c>
      <c r="J218" s="51">
        <v>133</v>
      </c>
      <c r="K218" s="52">
        <v>494</v>
      </c>
      <c r="L218" s="51">
        <v>5.0599999999999996</v>
      </c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 t="s">
        <v>55</v>
      </c>
      <c r="F220" s="51">
        <v>160</v>
      </c>
      <c r="G220" s="51">
        <v>0.6</v>
      </c>
      <c r="H220" s="51">
        <v>0.6</v>
      </c>
      <c r="I220" s="51">
        <v>14.64</v>
      </c>
      <c r="J220" s="51">
        <v>66.34</v>
      </c>
      <c r="K220" s="52">
        <v>338</v>
      </c>
      <c r="L220" s="51">
        <v>37.19</v>
      </c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560</v>
      </c>
      <c r="G223" s="21">
        <f t="shared" ref="G223" si="134">SUM(G216:G222)</f>
        <v>12.74</v>
      </c>
      <c r="H223" s="21">
        <f t="shared" ref="H223" si="135">SUM(H216:H222)</f>
        <v>18.25</v>
      </c>
      <c r="I223" s="21">
        <f t="shared" ref="I223" si="136">SUM(I216:I222)</f>
        <v>83.44</v>
      </c>
      <c r="J223" s="21">
        <f t="shared" ref="J223" si="137">SUM(J216:J222)</f>
        <v>550.98</v>
      </c>
      <c r="K223" s="27"/>
      <c r="L223" s="21"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38">SUM(G224:G226)</f>
        <v>0</v>
      </c>
      <c r="H227" s="21">
        <f t="shared" ref="H227" si="139">SUM(H224:H226)</f>
        <v>0</v>
      </c>
      <c r="I227" s="21">
        <f t="shared" ref="I227" si="140">SUM(I224:I226)</f>
        <v>0</v>
      </c>
      <c r="J227" s="21">
        <f t="shared" ref="J227" si="141">SUM(J224:J226)</f>
        <v>0</v>
      </c>
      <c r="K227" s="27"/>
      <c r="L227" s="21">
        <f t="shared" ref="L227" ca="1" si="142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43">SUM(G228:G236)</f>
        <v>0</v>
      </c>
      <c r="H237" s="21">
        <f t="shared" ref="H237" si="144">SUM(H228:H236)</f>
        <v>0</v>
      </c>
      <c r="I237" s="21">
        <f t="shared" ref="I237" si="145">SUM(I228:I236)</f>
        <v>0</v>
      </c>
      <c r="J237" s="21">
        <f t="shared" ref="J237" si="146">SUM(J228:J236)</f>
        <v>0</v>
      </c>
      <c r="K237" s="27"/>
      <c r="L237" s="21">
        <f t="shared" ref="L237" ca="1" si="147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48">SUM(G238:G241)</f>
        <v>0</v>
      </c>
      <c r="H242" s="21">
        <f t="shared" ref="H242" si="149">SUM(H238:H241)</f>
        <v>0</v>
      </c>
      <c r="I242" s="21">
        <f t="shared" ref="I242" si="150">SUM(I238:I241)</f>
        <v>0</v>
      </c>
      <c r="J242" s="21">
        <f t="shared" ref="J242" si="151">SUM(J238:J241)</f>
        <v>0</v>
      </c>
      <c r="K242" s="27"/>
      <c r="L242" s="21">
        <f t="shared" ref="L242" ca="1" si="152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53">SUM(G243:G248)</f>
        <v>0</v>
      </c>
      <c r="H249" s="21">
        <f t="shared" ref="H249" si="154">SUM(H243:H248)</f>
        <v>0</v>
      </c>
      <c r="I249" s="21">
        <f t="shared" ref="I249" si="155">SUM(I243:I248)</f>
        <v>0</v>
      </c>
      <c r="J249" s="21">
        <f t="shared" ref="J249" si="156">SUM(J243:J248)</f>
        <v>0</v>
      </c>
      <c r="K249" s="27"/>
      <c r="L249" s="21">
        <f t="shared" ref="L249" ca="1" si="157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58">SUM(G250:G255)</f>
        <v>0</v>
      </c>
      <c r="H256" s="21">
        <f t="shared" ref="H256" si="159">SUM(H250:H255)</f>
        <v>0</v>
      </c>
      <c r="I256" s="21">
        <f t="shared" ref="I256" si="160">SUM(I250:I255)</f>
        <v>0</v>
      </c>
      <c r="J256" s="21">
        <f t="shared" ref="J256" si="161">SUM(J250:J255)</f>
        <v>0</v>
      </c>
      <c r="K256" s="27"/>
      <c r="L256" s="21">
        <f t="shared" ref="L256" ca="1" si="162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560</v>
      </c>
      <c r="G257" s="34">
        <f t="shared" ref="G257" si="163">G223+G227+G237+G242+G249+G256</f>
        <v>12.74</v>
      </c>
      <c r="H257" s="34">
        <f t="shared" ref="H257" si="164">H223+H227+H237+H242+H249+H256</f>
        <v>18.25</v>
      </c>
      <c r="I257" s="34">
        <f t="shared" ref="I257" si="165">I223+I227+I237+I242+I249+I256</f>
        <v>83.44</v>
      </c>
      <c r="J257" s="34">
        <f t="shared" ref="J257" si="166">J223+J227+J237+J242+J249+J256</f>
        <v>550.98</v>
      </c>
      <c r="K257" s="35"/>
      <c r="L257" s="34"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67">SUM(G258:G264)</f>
        <v>0</v>
      </c>
      <c r="H265" s="21">
        <f t="shared" ref="H265" si="168">SUM(H258:H264)</f>
        <v>0</v>
      </c>
      <c r="I265" s="21">
        <f t="shared" ref="I265" si="169">SUM(I258:I264)</f>
        <v>0</v>
      </c>
      <c r="J265" s="21">
        <f t="shared" ref="J265" si="170">SUM(J258:J264)</f>
        <v>0</v>
      </c>
      <c r="K265" s="27"/>
      <c r="L265" s="21">
        <f t="shared" ref="L265" si="171">SUM(L258:L264)</f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72">SUM(G266:G268)</f>
        <v>0</v>
      </c>
      <c r="H269" s="21">
        <f t="shared" ref="H269" si="173">SUM(H266:H268)</f>
        <v>0</v>
      </c>
      <c r="I269" s="21">
        <f t="shared" ref="I269" si="174">SUM(I266:I268)</f>
        <v>0</v>
      </c>
      <c r="J269" s="21">
        <f t="shared" ref="J269" si="175">SUM(J266:J268)</f>
        <v>0</v>
      </c>
      <c r="K269" s="27"/>
      <c r="L269" s="21">
        <f t="shared" ref="L269" ca="1" si="176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77">SUM(G270:G278)</f>
        <v>0</v>
      </c>
      <c r="H279" s="21">
        <f t="shared" ref="H279" si="178">SUM(H270:H278)</f>
        <v>0</v>
      </c>
      <c r="I279" s="21">
        <f t="shared" ref="I279" si="179">SUM(I270:I278)</f>
        <v>0</v>
      </c>
      <c r="J279" s="21">
        <f t="shared" ref="J279" si="180">SUM(J270:J278)</f>
        <v>0</v>
      </c>
      <c r="K279" s="27"/>
      <c r="L279" s="21">
        <f t="shared" ref="L279" ca="1" si="181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2">SUM(G280:G283)</f>
        <v>0</v>
      </c>
      <c r="H284" s="21">
        <f t="shared" ref="H284" si="183">SUM(H280:H283)</f>
        <v>0</v>
      </c>
      <c r="I284" s="21">
        <f t="shared" ref="I284" si="184">SUM(I280:I283)</f>
        <v>0</v>
      </c>
      <c r="J284" s="21">
        <f t="shared" ref="J284" si="185">SUM(J280:J283)</f>
        <v>0</v>
      </c>
      <c r="K284" s="27"/>
      <c r="L284" s="21">
        <f t="shared" ref="L284" ca="1" si="186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87">SUM(G285:G290)</f>
        <v>0</v>
      </c>
      <c r="H291" s="21">
        <f t="shared" ref="H291" si="188">SUM(H285:H290)</f>
        <v>0</v>
      </c>
      <c r="I291" s="21">
        <f t="shared" ref="I291" si="189">SUM(I285:I290)</f>
        <v>0</v>
      </c>
      <c r="J291" s="21">
        <f t="shared" ref="J291" si="190">SUM(J285:J290)</f>
        <v>0</v>
      </c>
      <c r="K291" s="27"/>
      <c r="L291" s="21">
        <f t="shared" ref="L291" ca="1" si="191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2">SUM(G292:G297)</f>
        <v>0</v>
      </c>
      <c r="H298" s="21">
        <f t="shared" ref="H298" si="193">SUM(H292:H297)</f>
        <v>0</v>
      </c>
      <c r="I298" s="21">
        <f t="shared" ref="I298" si="194">SUM(I292:I297)</f>
        <v>0</v>
      </c>
      <c r="J298" s="21">
        <f t="shared" ref="J298" si="195">SUM(J292:J297)</f>
        <v>0</v>
      </c>
      <c r="K298" s="27"/>
      <c r="L298" s="21">
        <f t="shared" ref="L298" ca="1" si="196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197">G265+G269+G279+G284+G291+G298</f>
        <v>0</v>
      </c>
      <c r="H299" s="34">
        <f t="shared" ref="H299" si="198">H265+H269+H279+H284+H291+H298</f>
        <v>0</v>
      </c>
      <c r="I299" s="34">
        <f t="shared" ref="I299" si="199">I265+I269+I279+I284+I291+I298</f>
        <v>0</v>
      </c>
      <c r="J299" s="34">
        <f t="shared" ref="J299" si="200">J265+J269+J279+J284+J291+J298</f>
        <v>0</v>
      </c>
      <c r="K299" s="35"/>
      <c r="L299" s="34">
        <f t="shared" ref="L299" ca="1" si="201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02">SUM(G300:G306)</f>
        <v>0</v>
      </c>
      <c r="H307" s="21">
        <f t="shared" ref="H307" si="203">SUM(H300:H306)</f>
        <v>0</v>
      </c>
      <c r="I307" s="21">
        <f t="shared" ref="I307" si="204">SUM(I300:I306)</f>
        <v>0</v>
      </c>
      <c r="J307" s="21">
        <f t="shared" ref="J307" si="205">SUM(J300:J306)</f>
        <v>0</v>
      </c>
      <c r="K307" s="27"/>
      <c r="L307" s="21">
        <f t="shared" ref="L307:L349" si="206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07">SUM(G308:G310)</f>
        <v>0</v>
      </c>
      <c r="H311" s="21">
        <f t="shared" ref="H311" si="208">SUM(H308:H310)</f>
        <v>0</v>
      </c>
      <c r="I311" s="21">
        <f t="shared" ref="I311" si="209">SUM(I308:I310)</f>
        <v>0</v>
      </c>
      <c r="J311" s="21">
        <f t="shared" ref="J311" si="210">SUM(J308:J310)</f>
        <v>0</v>
      </c>
      <c r="K311" s="27"/>
      <c r="L311" s="21">
        <f t="shared" ref="L311" ca="1" si="211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71</v>
      </c>
      <c r="F312" s="51">
        <v>100</v>
      </c>
      <c r="G312" s="51">
        <v>1.41</v>
      </c>
      <c r="H312" s="51">
        <v>5.08</v>
      </c>
      <c r="I312" s="51">
        <v>9.02</v>
      </c>
      <c r="J312" s="51">
        <v>87.4</v>
      </c>
      <c r="K312" s="52">
        <v>43</v>
      </c>
      <c r="L312" s="51">
        <v>1.44</v>
      </c>
    </row>
    <row r="313" spans="1:12" ht="15">
      <c r="A313" s="25"/>
      <c r="B313" s="16"/>
      <c r="C313" s="11"/>
      <c r="D313" s="7" t="s">
        <v>28</v>
      </c>
      <c r="E313" s="50" t="s">
        <v>72</v>
      </c>
      <c r="F313" s="51">
        <v>250</v>
      </c>
      <c r="G313" s="51">
        <v>7.29</v>
      </c>
      <c r="H313" s="51">
        <v>5.7</v>
      </c>
      <c r="I313" s="51">
        <v>16.989999999999998</v>
      </c>
      <c r="J313" s="51">
        <v>148.5</v>
      </c>
      <c r="K313" s="52">
        <v>209</v>
      </c>
      <c r="L313" s="51">
        <v>11.38</v>
      </c>
    </row>
    <row r="314" spans="1:12" ht="15">
      <c r="A314" s="25"/>
      <c r="B314" s="16"/>
      <c r="C314" s="11"/>
      <c r="D314" s="7" t="s">
        <v>29</v>
      </c>
      <c r="E314" s="50" t="s">
        <v>73</v>
      </c>
      <c r="F314" s="51">
        <v>100</v>
      </c>
      <c r="G314" s="51">
        <v>17.66</v>
      </c>
      <c r="H314" s="51">
        <v>16.11</v>
      </c>
      <c r="I314" s="51">
        <v>14.9</v>
      </c>
      <c r="J314" s="51">
        <v>275.23</v>
      </c>
      <c r="K314" s="52">
        <v>309</v>
      </c>
      <c r="L314" s="51">
        <v>36.92</v>
      </c>
    </row>
    <row r="315" spans="1:12" ht="15">
      <c r="A315" s="25"/>
      <c r="B315" s="16"/>
      <c r="C315" s="11"/>
      <c r="D315" s="7" t="s">
        <v>30</v>
      </c>
      <c r="E315" s="50" t="s">
        <v>74</v>
      </c>
      <c r="F315" s="51">
        <v>180</v>
      </c>
      <c r="G315" s="51">
        <v>18.34</v>
      </c>
      <c r="H315" s="51">
        <v>8.8000000000000007</v>
      </c>
      <c r="I315" s="51">
        <v>41.3</v>
      </c>
      <c r="J315" s="51">
        <v>309.12</v>
      </c>
      <c r="K315" s="52">
        <v>520</v>
      </c>
      <c r="L315" s="51">
        <v>17.78</v>
      </c>
    </row>
    <row r="316" spans="1:12" ht="15">
      <c r="A316" s="25"/>
      <c r="B316" s="16"/>
      <c r="C316" s="11"/>
      <c r="D316" s="7" t="s">
        <v>31</v>
      </c>
      <c r="E316" s="50" t="s">
        <v>48</v>
      </c>
      <c r="F316" s="51">
        <v>200</v>
      </c>
      <c r="G316" s="51">
        <v>0.2</v>
      </c>
      <c r="H316" s="51">
        <v>0</v>
      </c>
      <c r="I316" s="51">
        <v>14</v>
      </c>
      <c r="J316" s="51">
        <v>28</v>
      </c>
      <c r="K316" s="52">
        <v>943</v>
      </c>
      <c r="L316" s="51">
        <v>2.87</v>
      </c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>
        <v>50</v>
      </c>
      <c r="G318" s="51">
        <v>3.96</v>
      </c>
      <c r="H318" s="51">
        <v>0.72</v>
      </c>
      <c r="I318" s="51">
        <v>1.38</v>
      </c>
      <c r="J318" s="51">
        <v>108.6</v>
      </c>
      <c r="K318" s="52">
        <v>7</v>
      </c>
      <c r="L318" s="51">
        <v>3.77</v>
      </c>
    </row>
    <row r="319" spans="1:12" ht="15">
      <c r="A319" s="25"/>
      <c r="B319" s="16"/>
      <c r="C319" s="11"/>
      <c r="D319" s="6" t="s">
        <v>49</v>
      </c>
      <c r="E319" s="50" t="s">
        <v>67</v>
      </c>
      <c r="F319" s="51">
        <v>147</v>
      </c>
      <c r="G319" s="51">
        <v>0.6</v>
      </c>
      <c r="H319" s="51">
        <v>0.6</v>
      </c>
      <c r="I319" s="51">
        <v>14.64</v>
      </c>
      <c r="J319" s="51">
        <v>66.34</v>
      </c>
      <c r="K319" s="52">
        <v>338</v>
      </c>
      <c r="L319" s="51">
        <v>25.6</v>
      </c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1027</v>
      </c>
      <c r="G321" s="21">
        <f t="shared" ref="G321" si="212">SUM(G312:G320)</f>
        <v>49.460000000000008</v>
      </c>
      <c r="H321" s="21">
        <f t="shared" ref="H321" si="213">SUM(H312:H320)</f>
        <v>37.01</v>
      </c>
      <c r="I321" s="21">
        <f t="shared" ref="I321" si="214">SUM(I312:I320)</f>
        <v>112.22999999999999</v>
      </c>
      <c r="J321" s="21">
        <f t="shared" ref="J321" si="215">SUM(J312:J320)</f>
        <v>1023.19</v>
      </c>
      <c r="K321" s="27"/>
      <c r="L321" s="21"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16">SUM(G322:G325)</f>
        <v>0</v>
      </c>
      <c r="H326" s="21">
        <f t="shared" ref="H326" si="217">SUM(H322:H325)</f>
        <v>0</v>
      </c>
      <c r="I326" s="21">
        <f t="shared" ref="I326" si="218">SUM(I322:I325)</f>
        <v>0</v>
      </c>
      <c r="J326" s="21">
        <f t="shared" ref="J326" si="219">SUM(J322:J325)</f>
        <v>0</v>
      </c>
      <c r="K326" s="27"/>
      <c r="L326" s="21">
        <f t="shared" ref="L326" si="220">SUM(L319:L325)</f>
        <v>25.6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1">SUM(G327:G332)</f>
        <v>0</v>
      </c>
      <c r="H333" s="21">
        <f t="shared" ref="H333" si="222">SUM(H327:H332)</f>
        <v>0</v>
      </c>
      <c r="I333" s="21">
        <f t="shared" ref="I333" si="223">SUM(I327:I332)</f>
        <v>0</v>
      </c>
      <c r="J333" s="21">
        <f t="shared" ref="J333" si="224">SUM(J327:J332)</f>
        <v>0</v>
      </c>
      <c r="K333" s="27"/>
      <c r="L333" s="21">
        <f t="shared" ref="L333" ca="1" si="225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6">SUM(G334:G339)</f>
        <v>0</v>
      </c>
      <c r="H340" s="21">
        <f t="shared" ref="H340" si="227">SUM(H334:H339)</f>
        <v>0</v>
      </c>
      <c r="I340" s="21">
        <f t="shared" ref="I340" si="228">SUM(I334:I339)</f>
        <v>0</v>
      </c>
      <c r="J340" s="21">
        <f t="shared" ref="J340" si="229">SUM(J334:J339)</f>
        <v>0</v>
      </c>
      <c r="K340" s="27"/>
      <c r="L340" s="21">
        <f t="shared" ref="L340" ca="1" si="230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1027</v>
      </c>
      <c r="G341" s="34">
        <f t="shared" ref="G341" si="231">G307+G311+G321+G326+G333+G340</f>
        <v>49.460000000000008</v>
      </c>
      <c r="H341" s="34">
        <f t="shared" ref="H341" si="232">H307+H311+H321+H326+H333+H340</f>
        <v>37.01</v>
      </c>
      <c r="I341" s="34">
        <f t="shared" ref="I341" si="233">I307+I311+I321+I326+I333+I340</f>
        <v>112.22999999999999</v>
      </c>
      <c r="J341" s="34">
        <f t="shared" ref="J341" si="234">J307+J311+J321+J326+J333+J340</f>
        <v>1023.19</v>
      </c>
      <c r="K341" s="35"/>
      <c r="L341" s="34"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35">SUM(G342:G348)</f>
        <v>0</v>
      </c>
      <c r="H349" s="21">
        <f t="shared" ref="H349" si="236">SUM(H342:H348)</f>
        <v>0</v>
      </c>
      <c r="I349" s="21">
        <f t="shared" ref="I349" si="237">SUM(I342:I348)</f>
        <v>0</v>
      </c>
      <c r="J349" s="21">
        <f t="shared" ref="J349" si="238">SUM(J342:J348)</f>
        <v>0</v>
      </c>
      <c r="K349" s="27"/>
      <c r="L349" s="21">
        <f t="shared" si="206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39">SUM(G350:G352)</f>
        <v>0</v>
      </c>
      <c r="H353" s="21">
        <f t="shared" ref="H353" si="240">SUM(H350:H352)</f>
        <v>0</v>
      </c>
      <c r="I353" s="21">
        <f t="shared" ref="I353" si="241">SUM(I350:I352)</f>
        <v>0</v>
      </c>
      <c r="J353" s="21">
        <f t="shared" ref="J353" si="242">SUM(J350:J352)</f>
        <v>0</v>
      </c>
      <c r="K353" s="27"/>
      <c r="L353" s="21">
        <f t="shared" ref="L353" ca="1" si="243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 t="s">
        <v>75</v>
      </c>
      <c r="F355" s="51">
        <v>250</v>
      </c>
      <c r="G355" s="51">
        <v>8.4</v>
      </c>
      <c r="H355" s="51">
        <v>5.7</v>
      </c>
      <c r="I355" s="51">
        <v>17.5</v>
      </c>
      <c r="J355" s="51">
        <v>153</v>
      </c>
      <c r="K355" s="52">
        <v>143</v>
      </c>
      <c r="L355" s="51">
        <v>5.96</v>
      </c>
    </row>
    <row r="356" spans="1:12" ht="15">
      <c r="A356" s="15"/>
      <c r="B356" s="16"/>
      <c r="C356" s="11"/>
      <c r="D356" s="7" t="s">
        <v>29</v>
      </c>
      <c r="E356" s="50" t="s">
        <v>52</v>
      </c>
      <c r="F356" s="51">
        <v>100</v>
      </c>
      <c r="G356" s="51">
        <v>10.6</v>
      </c>
      <c r="H356" s="51">
        <v>5.4</v>
      </c>
      <c r="I356" s="51">
        <v>5.6</v>
      </c>
      <c r="J356" s="51">
        <v>128</v>
      </c>
      <c r="K356" s="52">
        <v>374</v>
      </c>
      <c r="L356" s="51">
        <v>22.98</v>
      </c>
    </row>
    <row r="357" spans="1:12" ht="15">
      <c r="A357" s="15"/>
      <c r="B357" s="16"/>
      <c r="C357" s="11"/>
      <c r="D357" s="7" t="s">
        <v>30</v>
      </c>
      <c r="E357" s="50" t="s">
        <v>76</v>
      </c>
      <c r="F357" s="51">
        <v>200</v>
      </c>
      <c r="G357" s="51">
        <v>4.76</v>
      </c>
      <c r="H357" s="51">
        <v>7.85</v>
      </c>
      <c r="I357" s="51">
        <v>24.53</v>
      </c>
      <c r="J357" s="51">
        <v>224.6</v>
      </c>
      <c r="K357" s="52">
        <v>511</v>
      </c>
      <c r="L357" s="51">
        <v>24.41</v>
      </c>
    </row>
    <row r="358" spans="1:12" ht="15">
      <c r="A358" s="15"/>
      <c r="B358" s="16"/>
      <c r="C358" s="11"/>
      <c r="D358" s="7" t="s">
        <v>31</v>
      </c>
      <c r="E358" s="50" t="s">
        <v>54</v>
      </c>
      <c r="F358" s="51">
        <v>200</v>
      </c>
      <c r="G358" s="51">
        <v>0</v>
      </c>
      <c r="H358" s="51">
        <v>0</v>
      </c>
      <c r="I358" s="51">
        <v>15.3</v>
      </c>
      <c r="J358" s="51">
        <v>49.6</v>
      </c>
      <c r="K358" s="52">
        <v>648</v>
      </c>
      <c r="L358" s="51">
        <v>4.42</v>
      </c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>
        <v>50</v>
      </c>
      <c r="G360" s="51">
        <v>3.96</v>
      </c>
      <c r="H360" s="51">
        <v>0.72</v>
      </c>
      <c r="I360" s="51">
        <v>1.38</v>
      </c>
      <c r="J360" s="51">
        <v>108.6</v>
      </c>
      <c r="K360" s="52">
        <v>7</v>
      </c>
      <c r="L360" s="51">
        <v>3.77</v>
      </c>
    </row>
    <row r="361" spans="1:12" ht="15">
      <c r="A361" s="15"/>
      <c r="B361" s="16"/>
      <c r="C361" s="11"/>
      <c r="D361" s="6" t="s">
        <v>49</v>
      </c>
      <c r="E361" s="50" t="s">
        <v>87</v>
      </c>
      <c r="F361" s="51">
        <v>155</v>
      </c>
      <c r="G361" s="51">
        <v>0.6</v>
      </c>
      <c r="H361" s="51">
        <v>0.6</v>
      </c>
      <c r="I361" s="51">
        <v>14.64</v>
      </c>
      <c r="J361" s="51">
        <v>66.34</v>
      </c>
      <c r="K361" s="52">
        <v>338</v>
      </c>
      <c r="L361" s="51">
        <v>38.22</v>
      </c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955</v>
      </c>
      <c r="G363" s="21">
        <f t="shared" ref="G363" si="244">SUM(G354:G362)</f>
        <v>28.32</v>
      </c>
      <c r="H363" s="21">
        <f t="shared" ref="H363" si="245">SUM(H354:H362)</f>
        <v>20.270000000000003</v>
      </c>
      <c r="I363" s="21">
        <f t="shared" ref="I363" si="246">SUM(I354:I362)</f>
        <v>78.95</v>
      </c>
      <c r="J363" s="21">
        <f t="shared" ref="J363" si="247">SUM(J354:J362)</f>
        <v>730.1400000000001</v>
      </c>
      <c r="K363" s="27"/>
      <c r="L363" s="21"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48">SUM(G364:G367)</f>
        <v>0</v>
      </c>
      <c r="H368" s="21">
        <f t="shared" ref="H368" si="249">SUM(H364:H367)</f>
        <v>0</v>
      </c>
      <c r="I368" s="21">
        <f t="shared" ref="I368" si="250">SUM(I364:I367)</f>
        <v>0</v>
      </c>
      <c r="J368" s="21">
        <f t="shared" ref="J368" si="251">SUM(J364:J367)</f>
        <v>0</v>
      </c>
      <c r="K368" s="27"/>
      <c r="L368" s="21"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52">SUM(G369:G374)</f>
        <v>0</v>
      </c>
      <c r="H375" s="21">
        <f t="shared" ref="H375" si="253">SUM(H369:H374)</f>
        <v>0</v>
      </c>
      <c r="I375" s="21">
        <f t="shared" ref="I375" si="254">SUM(I369:I374)</f>
        <v>0</v>
      </c>
      <c r="J375" s="21">
        <f t="shared" ref="J375" si="255">SUM(J369:J374)</f>
        <v>0</v>
      </c>
      <c r="K375" s="27"/>
      <c r="L375" s="21">
        <f t="shared" ref="L375" ca="1" si="256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57">SUM(G376:G381)</f>
        <v>0</v>
      </c>
      <c r="H382" s="21">
        <f t="shared" ref="H382" si="258">SUM(H376:H381)</f>
        <v>0</v>
      </c>
      <c r="I382" s="21">
        <f t="shared" ref="I382" si="259">SUM(I376:I381)</f>
        <v>0</v>
      </c>
      <c r="J382" s="21">
        <f t="shared" ref="J382" si="260">SUM(J376:J381)</f>
        <v>0</v>
      </c>
      <c r="K382" s="27"/>
      <c r="L382" s="21">
        <f t="shared" ref="L382" ca="1" si="261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955</v>
      </c>
      <c r="G383" s="34">
        <f t="shared" ref="G383" si="262">G349+G353+G363+G368+G375+G382</f>
        <v>28.32</v>
      </c>
      <c r="H383" s="34">
        <f t="shared" ref="H383" si="263">H349+H353+H363+H368+H375+H382</f>
        <v>20.270000000000003</v>
      </c>
      <c r="I383" s="34">
        <f t="shared" ref="I383" si="264">I349+I353+I363+I368+I375+I382</f>
        <v>78.95</v>
      </c>
      <c r="J383" s="34">
        <f t="shared" ref="J383" si="265">J349+J353+J363+J368+J375+J382</f>
        <v>730.1400000000001</v>
      </c>
      <c r="K383" s="35"/>
      <c r="L383" s="34"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66">SUM(G384:G390)</f>
        <v>0</v>
      </c>
      <c r="H391" s="21">
        <f t="shared" ref="H391" si="267">SUM(H384:H390)</f>
        <v>0</v>
      </c>
      <c r="I391" s="21">
        <f t="shared" ref="I391" si="268">SUM(I384:I390)</f>
        <v>0</v>
      </c>
      <c r="J391" s="21">
        <f t="shared" ref="J391" si="269">SUM(J384:J390)</f>
        <v>0</v>
      </c>
      <c r="K391" s="27"/>
      <c r="L391" s="21">
        <f t="shared" ref="L391:L433" si="270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71">SUM(G392:G394)</f>
        <v>0</v>
      </c>
      <c r="H395" s="21">
        <f t="shared" ref="H395" si="272">SUM(H392:H394)</f>
        <v>0</v>
      </c>
      <c r="I395" s="21">
        <f t="shared" ref="I395" si="273">SUM(I392:I394)</f>
        <v>0</v>
      </c>
      <c r="J395" s="21">
        <f t="shared" ref="J395" si="274">SUM(J392:J394)</f>
        <v>0</v>
      </c>
      <c r="K395" s="27"/>
      <c r="L395" s="21">
        <f t="shared" ref="L395" ca="1" si="275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78</v>
      </c>
      <c r="F396" s="51">
        <v>100</v>
      </c>
      <c r="G396" s="51">
        <v>1.1299999999999999</v>
      </c>
      <c r="H396" s="51">
        <v>6.19</v>
      </c>
      <c r="I396" s="51">
        <v>8</v>
      </c>
      <c r="J396" s="51">
        <v>94</v>
      </c>
      <c r="K396" s="52">
        <v>33</v>
      </c>
      <c r="L396" s="51">
        <v>1.1499999999999999</v>
      </c>
    </row>
    <row r="397" spans="1:12" ht="15">
      <c r="A397" s="25"/>
      <c r="B397" s="16"/>
      <c r="C397" s="11"/>
      <c r="D397" s="7" t="s">
        <v>28</v>
      </c>
      <c r="E397" s="50" t="s">
        <v>45</v>
      </c>
      <c r="F397" s="51">
        <v>250</v>
      </c>
      <c r="G397" s="51">
        <v>1.75</v>
      </c>
      <c r="H397" s="51">
        <v>4.8899999999999997</v>
      </c>
      <c r="I397" s="51">
        <v>8.49</v>
      </c>
      <c r="J397" s="51">
        <v>84.75</v>
      </c>
      <c r="K397" s="52">
        <v>187</v>
      </c>
      <c r="L397" s="51">
        <v>2.76</v>
      </c>
    </row>
    <row r="398" spans="1:12" ht="15">
      <c r="A398" s="25"/>
      <c r="B398" s="16"/>
      <c r="C398" s="11"/>
      <c r="D398" s="7" t="s">
        <v>29</v>
      </c>
      <c r="E398" s="50" t="s">
        <v>79</v>
      </c>
      <c r="F398" s="51">
        <v>120</v>
      </c>
      <c r="G398" s="51">
        <v>17.7</v>
      </c>
      <c r="H398" s="51">
        <v>19.8</v>
      </c>
      <c r="I398" s="51">
        <v>12</v>
      </c>
      <c r="J398" s="51">
        <v>311.3</v>
      </c>
      <c r="K398" s="52">
        <v>294</v>
      </c>
      <c r="L398" s="51">
        <v>53.13</v>
      </c>
    </row>
    <row r="399" spans="1:12" ht="15">
      <c r="A399" s="25"/>
      <c r="B399" s="16"/>
      <c r="C399" s="11"/>
      <c r="D399" s="7" t="s">
        <v>30</v>
      </c>
      <c r="E399" s="50" t="s">
        <v>53</v>
      </c>
      <c r="F399" s="51">
        <v>180</v>
      </c>
      <c r="G399" s="51">
        <v>3.67</v>
      </c>
      <c r="H399" s="51">
        <v>5.76</v>
      </c>
      <c r="I399" s="51">
        <v>24.53</v>
      </c>
      <c r="J399" s="51">
        <v>164.7</v>
      </c>
      <c r="K399" s="52">
        <v>694</v>
      </c>
      <c r="L399" s="51">
        <v>11.82</v>
      </c>
    </row>
    <row r="400" spans="1:12" ht="15">
      <c r="A400" s="25"/>
      <c r="B400" s="16"/>
      <c r="C400" s="11"/>
      <c r="D400" s="7" t="s">
        <v>31</v>
      </c>
      <c r="E400" s="50" t="s">
        <v>60</v>
      </c>
      <c r="F400" s="51">
        <v>200</v>
      </c>
      <c r="G400" s="51">
        <v>10</v>
      </c>
      <c r="H400" s="51">
        <v>0.06</v>
      </c>
      <c r="I400" s="51">
        <v>35.200000000000003</v>
      </c>
      <c r="J400" s="51">
        <v>110</v>
      </c>
      <c r="K400" s="52">
        <v>639</v>
      </c>
      <c r="L400" s="51">
        <v>7.68</v>
      </c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>
        <v>50</v>
      </c>
      <c r="G402" s="51">
        <v>3.96</v>
      </c>
      <c r="H402" s="51">
        <v>0.72</v>
      </c>
      <c r="I402" s="51">
        <v>1.38</v>
      </c>
      <c r="J402" s="51">
        <v>108.6</v>
      </c>
      <c r="K402" s="52">
        <v>7</v>
      </c>
      <c r="L402" s="51">
        <v>3.77</v>
      </c>
    </row>
    <row r="403" spans="1:12" ht="15">
      <c r="A403" s="25"/>
      <c r="B403" s="16"/>
      <c r="C403" s="11"/>
      <c r="D403" s="6" t="s">
        <v>49</v>
      </c>
      <c r="E403" s="50" t="s">
        <v>77</v>
      </c>
      <c r="F403" s="51">
        <v>149</v>
      </c>
      <c r="G403" s="51">
        <v>0.6</v>
      </c>
      <c r="H403" s="51">
        <v>0.6</v>
      </c>
      <c r="I403" s="51">
        <v>14.64</v>
      </c>
      <c r="J403" s="51">
        <v>66.34</v>
      </c>
      <c r="K403" s="52">
        <v>338</v>
      </c>
      <c r="L403" s="51">
        <v>19.45</v>
      </c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1049</v>
      </c>
      <c r="G405" s="21">
        <f t="shared" ref="G405" si="276">SUM(G396:G404)</f>
        <v>38.81</v>
      </c>
      <c r="H405" s="21">
        <f t="shared" ref="H405" si="277">SUM(H396:H404)</f>
        <v>38.020000000000003</v>
      </c>
      <c r="I405" s="21">
        <f t="shared" ref="I405" si="278">SUM(I396:I404)</f>
        <v>104.24</v>
      </c>
      <c r="J405" s="21">
        <f t="shared" ref="J405" si="279">SUM(J396:J404)</f>
        <v>939.69</v>
      </c>
      <c r="K405" s="27"/>
      <c r="L405" s="21"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80">SUM(G406:G409)</f>
        <v>0</v>
      </c>
      <c r="H410" s="21">
        <f t="shared" ref="H410" si="281">SUM(H406:H409)</f>
        <v>0</v>
      </c>
      <c r="I410" s="21">
        <f t="shared" ref="I410" si="282">SUM(I406:I409)</f>
        <v>0</v>
      </c>
      <c r="J410" s="21">
        <f t="shared" ref="J410" si="283">SUM(J406:J409)</f>
        <v>0</v>
      </c>
      <c r="K410" s="27"/>
      <c r="L410" s="21"/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84">SUM(G411:G416)</f>
        <v>0</v>
      </c>
      <c r="H417" s="21">
        <f t="shared" ref="H417" si="285">SUM(H411:H416)</f>
        <v>0</v>
      </c>
      <c r="I417" s="21">
        <f t="shared" ref="I417" si="286">SUM(I411:I416)</f>
        <v>0</v>
      </c>
      <c r="J417" s="21">
        <f t="shared" ref="J417" si="287">SUM(J411:J416)</f>
        <v>0</v>
      </c>
      <c r="K417" s="27"/>
      <c r="L417" s="21">
        <f t="shared" ref="L417" ca="1" si="28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89">SUM(G418:G423)</f>
        <v>0</v>
      </c>
      <c r="H424" s="21">
        <f t="shared" ref="H424" si="290">SUM(H418:H423)</f>
        <v>0</v>
      </c>
      <c r="I424" s="21">
        <f t="shared" ref="I424" si="291">SUM(I418:I423)</f>
        <v>0</v>
      </c>
      <c r="J424" s="21">
        <f t="shared" ref="J424" si="292">SUM(J418:J423)</f>
        <v>0</v>
      </c>
      <c r="K424" s="27"/>
      <c r="L424" s="21">
        <f t="shared" ref="L424" ca="1" si="29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1049</v>
      </c>
      <c r="G425" s="34">
        <f t="shared" ref="G425" si="294">G391+G395+G405+G410+G417+G424</f>
        <v>38.81</v>
      </c>
      <c r="H425" s="34">
        <f t="shared" ref="H425" si="295">H391+H395+H405+H410+H417+H424</f>
        <v>38.020000000000003</v>
      </c>
      <c r="I425" s="34">
        <f t="shared" ref="I425" si="296">I391+I395+I405+I410+I417+I424</f>
        <v>104.24</v>
      </c>
      <c r="J425" s="34">
        <f t="shared" ref="J425" si="297">J391+J395+J405+J410+J417+J424</f>
        <v>939.69</v>
      </c>
      <c r="K425" s="35"/>
      <c r="L425" s="34"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298">SUM(G426:G432)</f>
        <v>0</v>
      </c>
      <c r="H433" s="21">
        <f t="shared" ref="H433" si="299">SUM(H426:H432)</f>
        <v>0</v>
      </c>
      <c r="I433" s="21">
        <f t="shared" ref="I433" si="300">SUM(I426:I432)</f>
        <v>0</v>
      </c>
      <c r="J433" s="21">
        <f t="shared" ref="J433" si="301">SUM(J426:J432)</f>
        <v>0</v>
      </c>
      <c r="K433" s="27"/>
      <c r="L433" s="21">
        <f t="shared" si="270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02">SUM(G434:G436)</f>
        <v>0</v>
      </c>
      <c r="H437" s="21">
        <f t="shared" ref="H437" si="303">SUM(H434:H436)</f>
        <v>0</v>
      </c>
      <c r="I437" s="21">
        <f t="shared" ref="I437" si="304">SUM(I434:I436)</f>
        <v>0</v>
      </c>
      <c r="J437" s="21">
        <f t="shared" ref="J437" si="305">SUM(J434:J436)</f>
        <v>0</v>
      </c>
      <c r="K437" s="27"/>
      <c r="L437" s="21">
        <f t="shared" ref="L437" ca="1" si="306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 t="s">
        <v>57</v>
      </c>
      <c r="F439" s="51">
        <v>250</v>
      </c>
      <c r="G439" s="51">
        <v>8.61</v>
      </c>
      <c r="H439" s="51">
        <v>8.4</v>
      </c>
      <c r="I439" s="51">
        <v>14.34</v>
      </c>
      <c r="J439" s="51">
        <v>167.25</v>
      </c>
      <c r="K439" s="52">
        <v>87</v>
      </c>
      <c r="L439" s="51">
        <v>8.5500000000000007</v>
      </c>
    </row>
    <row r="440" spans="1:12" ht="15">
      <c r="A440" s="25"/>
      <c r="B440" s="16"/>
      <c r="C440" s="11"/>
      <c r="D440" s="7" t="s">
        <v>29</v>
      </c>
      <c r="E440" s="50" t="s">
        <v>73</v>
      </c>
      <c r="F440" s="51">
        <v>100</v>
      </c>
      <c r="G440" s="51">
        <v>18</v>
      </c>
      <c r="H440" s="51">
        <v>16</v>
      </c>
      <c r="I440" s="51">
        <v>15</v>
      </c>
      <c r="J440" s="51">
        <v>275</v>
      </c>
      <c r="K440" s="52">
        <v>309</v>
      </c>
      <c r="L440" s="51">
        <v>36.94</v>
      </c>
    </row>
    <row r="441" spans="1:12" ht="15">
      <c r="A441" s="25"/>
      <c r="B441" s="16"/>
      <c r="C441" s="11"/>
      <c r="D441" s="7" t="s">
        <v>30</v>
      </c>
      <c r="E441" s="50" t="s">
        <v>80</v>
      </c>
      <c r="F441" s="51">
        <v>170</v>
      </c>
      <c r="G441" s="51">
        <v>49.58</v>
      </c>
      <c r="H441" s="51">
        <v>1.18</v>
      </c>
      <c r="I441" s="51">
        <v>33.119999999999997</v>
      </c>
      <c r="J441" s="51">
        <v>145.03</v>
      </c>
      <c r="K441" s="52">
        <v>417</v>
      </c>
      <c r="L441" s="51">
        <v>14.87</v>
      </c>
    </row>
    <row r="442" spans="1:12" ht="15">
      <c r="A442" s="25"/>
      <c r="B442" s="16"/>
      <c r="C442" s="11"/>
      <c r="D442" s="7" t="s">
        <v>31</v>
      </c>
      <c r="E442" s="50" t="s">
        <v>86</v>
      </c>
      <c r="F442" s="51">
        <v>200</v>
      </c>
      <c r="G442" s="51">
        <v>0.2</v>
      </c>
      <c r="H442" s="51">
        <v>0</v>
      </c>
      <c r="I442" s="51">
        <v>14</v>
      </c>
      <c r="J442" s="51">
        <v>41.26</v>
      </c>
      <c r="K442" s="52">
        <v>494</v>
      </c>
      <c r="L442" s="51">
        <v>5.0599999999999996</v>
      </c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>
        <v>50</v>
      </c>
      <c r="G444" s="51">
        <v>3.96</v>
      </c>
      <c r="H444" s="51">
        <v>0.72</v>
      </c>
      <c r="I444" s="51">
        <v>1.38</v>
      </c>
      <c r="J444" s="51">
        <v>108.6</v>
      </c>
      <c r="K444" s="52">
        <v>7</v>
      </c>
      <c r="L444" s="51">
        <v>3.77</v>
      </c>
    </row>
    <row r="445" spans="1:12" ht="15">
      <c r="A445" s="25"/>
      <c r="B445" s="16"/>
      <c r="C445" s="11"/>
      <c r="D445" s="6"/>
      <c r="E445" s="50" t="s">
        <v>77</v>
      </c>
      <c r="F445" s="51">
        <v>223</v>
      </c>
      <c r="G445" s="51">
        <v>0.6</v>
      </c>
      <c r="H445" s="51">
        <v>0.6</v>
      </c>
      <c r="I445" s="51">
        <v>14.64</v>
      </c>
      <c r="J445" s="51">
        <v>66.33</v>
      </c>
      <c r="K445" s="52">
        <v>338</v>
      </c>
      <c r="L445" s="51">
        <v>30.57</v>
      </c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993</v>
      </c>
      <c r="G447" s="21">
        <f t="shared" ref="G447" si="307">SUM(G438:G446)</f>
        <v>80.949999999999989</v>
      </c>
      <c r="H447" s="21">
        <f t="shared" ref="H447" si="308">SUM(H438:H446)</f>
        <v>26.9</v>
      </c>
      <c r="I447" s="21">
        <f t="shared" ref="I447" si="309">SUM(I438:I446)</f>
        <v>92.47999999999999</v>
      </c>
      <c r="J447" s="21">
        <f t="shared" ref="J447" si="310">SUM(J438:J446)</f>
        <v>803.47</v>
      </c>
      <c r="K447" s="27"/>
      <c r="L447" s="21"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11">SUM(G448:G451)</f>
        <v>0</v>
      </c>
      <c r="H452" s="21">
        <f t="shared" ref="H452" si="312">SUM(H448:H451)</f>
        <v>0</v>
      </c>
      <c r="I452" s="21">
        <f t="shared" ref="I452" si="313">SUM(I448:I451)</f>
        <v>0</v>
      </c>
      <c r="J452" s="21">
        <f t="shared" ref="J452" si="314">SUM(J448:J451)</f>
        <v>0</v>
      </c>
      <c r="K452" s="27"/>
      <c r="L452" s="21"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15">SUM(G453:G458)</f>
        <v>0</v>
      </c>
      <c r="H459" s="21">
        <f t="shared" ref="H459" si="316">SUM(H453:H458)</f>
        <v>0</v>
      </c>
      <c r="I459" s="21">
        <f t="shared" ref="I459" si="317">SUM(I453:I458)</f>
        <v>0</v>
      </c>
      <c r="J459" s="21">
        <f t="shared" ref="J459" si="318">SUM(J453:J458)</f>
        <v>0</v>
      </c>
      <c r="K459" s="27"/>
      <c r="L459" s="21">
        <f t="shared" ref="L459" ca="1" si="319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20">SUM(G460:G465)</f>
        <v>0</v>
      </c>
      <c r="H466" s="21">
        <f t="shared" ref="H466" si="321">SUM(H460:H465)</f>
        <v>0</v>
      </c>
      <c r="I466" s="21">
        <f t="shared" ref="I466" si="322">SUM(I460:I465)</f>
        <v>0</v>
      </c>
      <c r="J466" s="21">
        <f t="shared" ref="J466" si="323">SUM(J460:J465)</f>
        <v>0</v>
      </c>
      <c r="K466" s="27"/>
      <c r="L466" s="21">
        <f t="shared" ref="L466" ca="1" si="324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993</v>
      </c>
      <c r="G467" s="34">
        <f t="shared" ref="G467" si="325">G433+G437+G447+G452+G459+G466</f>
        <v>80.949999999999989</v>
      </c>
      <c r="H467" s="34">
        <f t="shared" ref="H467" si="326">H433+H437+H447+H452+H459+H466</f>
        <v>26.9</v>
      </c>
      <c r="I467" s="34">
        <f t="shared" ref="I467" si="327">I433+I437+I447+I452+I459+I466</f>
        <v>92.47999999999999</v>
      </c>
      <c r="J467" s="34">
        <f t="shared" ref="J467" si="328">J433+J437+J447+J452+J459+J466</f>
        <v>803.47</v>
      </c>
      <c r="K467" s="35"/>
      <c r="L467" s="34"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29">SUM(G468:G474)</f>
        <v>0</v>
      </c>
      <c r="H475" s="21">
        <f t="shared" ref="H475" si="330">SUM(H468:H474)</f>
        <v>0</v>
      </c>
      <c r="I475" s="21">
        <f t="shared" ref="I475" si="331">SUM(I468:I474)</f>
        <v>0</v>
      </c>
      <c r="J475" s="21">
        <f t="shared" ref="J475" si="332">SUM(J468:J474)</f>
        <v>0</v>
      </c>
      <c r="K475" s="27"/>
      <c r="L475" s="21">
        <f t="shared" ref="L475" si="333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34">SUM(G476:G478)</f>
        <v>0</v>
      </c>
      <c r="H479" s="21">
        <f t="shared" ref="H479" si="335">SUM(H476:H478)</f>
        <v>0</v>
      </c>
      <c r="I479" s="21">
        <f t="shared" ref="I479" si="336">SUM(I476:I478)</f>
        <v>0</v>
      </c>
      <c r="J479" s="21">
        <f t="shared" ref="J479" si="337">SUM(J476:J478)</f>
        <v>0</v>
      </c>
      <c r="K479" s="27"/>
      <c r="L479" s="21">
        <f t="shared" ref="L479" ca="1" si="338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81</v>
      </c>
      <c r="F480" s="51">
        <v>100</v>
      </c>
      <c r="G480" s="51">
        <v>1.36</v>
      </c>
      <c r="H480" s="51">
        <v>6.18</v>
      </c>
      <c r="I480" s="51">
        <v>8.44</v>
      </c>
      <c r="J480" s="51">
        <v>94.8</v>
      </c>
      <c r="K480" s="52">
        <v>45</v>
      </c>
      <c r="L480" s="51">
        <v>1.1499999999999999</v>
      </c>
    </row>
    <row r="481" spans="1:12" ht="15">
      <c r="A481" s="25"/>
      <c r="B481" s="16"/>
      <c r="C481" s="11"/>
      <c r="D481" s="7" t="s">
        <v>28</v>
      </c>
      <c r="E481" s="50" t="s">
        <v>82</v>
      </c>
      <c r="F481" s="51">
        <v>250</v>
      </c>
      <c r="G481" s="51">
        <v>10</v>
      </c>
      <c r="H481" s="51">
        <v>8.6300000000000008</v>
      </c>
      <c r="I481" s="51">
        <v>7.9</v>
      </c>
      <c r="J481" s="51">
        <v>167.3</v>
      </c>
      <c r="K481" s="52">
        <v>138</v>
      </c>
      <c r="L481" s="51">
        <v>1.23</v>
      </c>
    </row>
    <row r="482" spans="1:12" ht="15">
      <c r="A482" s="25"/>
      <c r="B482" s="16"/>
      <c r="C482" s="11"/>
      <c r="D482" s="7" t="s">
        <v>29</v>
      </c>
      <c r="E482" s="50" t="s">
        <v>83</v>
      </c>
      <c r="F482" s="51">
        <v>100</v>
      </c>
      <c r="G482" s="51">
        <v>10.42</v>
      </c>
      <c r="H482" s="51">
        <v>15.23</v>
      </c>
      <c r="I482" s="51">
        <v>12.08</v>
      </c>
      <c r="J482" s="51">
        <v>201.6</v>
      </c>
      <c r="K482" s="52">
        <v>462</v>
      </c>
      <c r="L482" s="51">
        <v>31.23</v>
      </c>
    </row>
    <row r="483" spans="1:12" ht="15">
      <c r="A483" s="25"/>
      <c r="B483" s="16"/>
      <c r="C483" s="11"/>
      <c r="D483" s="7" t="s">
        <v>30</v>
      </c>
      <c r="E483" s="50" t="s">
        <v>59</v>
      </c>
      <c r="F483" s="51">
        <v>180</v>
      </c>
      <c r="G483" s="51">
        <v>8.9499999999999993</v>
      </c>
      <c r="H483" s="51">
        <v>6.73</v>
      </c>
      <c r="I483" s="51">
        <v>43</v>
      </c>
      <c r="J483" s="51">
        <v>276.52999999999997</v>
      </c>
      <c r="K483" s="52">
        <v>679</v>
      </c>
      <c r="L483" s="51">
        <v>15.74</v>
      </c>
    </row>
    <row r="484" spans="1:12" ht="15">
      <c r="A484" s="25"/>
      <c r="B484" s="16"/>
      <c r="C484" s="11"/>
      <c r="D484" s="7" t="s">
        <v>31</v>
      </c>
      <c r="E484" s="50" t="s">
        <v>54</v>
      </c>
      <c r="F484" s="51">
        <v>200</v>
      </c>
      <c r="G484" s="51">
        <v>0</v>
      </c>
      <c r="H484" s="51">
        <v>0</v>
      </c>
      <c r="I484" s="51">
        <v>15.3</v>
      </c>
      <c r="J484" s="51">
        <v>49.6</v>
      </c>
      <c r="K484" s="52">
        <v>648</v>
      </c>
      <c r="L484" s="51">
        <v>4.42</v>
      </c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>
        <v>50</v>
      </c>
      <c r="G486" s="51">
        <v>3.96</v>
      </c>
      <c r="H486" s="51">
        <v>0.72</v>
      </c>
      <c r="I486" s="51">
        <v>1.38</v>
      </c>
      <c r="J486" s="51">
        <v>108.6</v>
      </c>
      <c r="K486" s="52">
        <v>7</v>
      </c>
      <c r="L486" s="51">
        <v>3.77</v>
      </c>
    </row>
    <row r="487" spans="1:12" ht="15">
      <c r="A487" s="25"/>
      <c r="B487" s="16"/>
      <c r="C487" s="11"/>
      <c r="D487" s="6" t="s">
        <v>49</v>
      </c>
      <c r="E487" s="50" t="s">
        <v>67</v>
      </c>
      <c r="F487" s="51">
        <v>243</v>
      </c>
      <c r="G487" s="51">
        <v>0.6</v>
      </c>
      <c r="H487" s="51">
        <v>0.6</v>
      </c>
      <c r="I487" s="51">
        <v>14.64</v>
      </c>
      <c r="J487" s="51">
        <v>66.34</v>
      </c>
      <c r="K487" s="52">
        <v>338</v>
      </c>
      <c r="L487" s="51">
        <v>42.22</v>
      </c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1123</v>
      </c>
      <c r="G489" s="21">
        <f t="shared" ref="G489" si="339">SUM(G480:G488)</f>
        <v>35.29</v>
      </c>
      <c r="H489" s="21">
        <f t="shared" ref="H489" si="340">SUM(H480:H488)</f>
        <v>38.089999999999996</v>
      </c>
      <c r="I489" s="21">
        <f t="shared" ref="I489" si="341">SUM(I480:I488)</f>
        <v>102.74</v>
      </c>
      <c r="J489" s="21">
        <f t="shared" ref="J489" si="342">SUM(J480:J488)</f>
        <v>964.7700000000001</v>
      </c>
      <c r="K489" s="27"/>
      <c r="L489" s="21"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43">SUM(G490:G493)</f>
        <v>0</v>
      </c>
      <c r="H494" s="21">
        <f t="shared" ref="H494" si="344">SUM(H490:H493)</f>
        <v>0</v>
      </c>
      <c r="I494" s="21">
        <f t="shared" ref="I494" si="345">SUM(I490:I493)</f>
        <v>0</v>
      </c>
      <c r="J494" s="21">
        <f t="shared" ref="J494" si="346">SUM(J490:J493)</f>
        <v>0</v>
      </c>
      <c r="K494" s="27"/>
      <c r="L494" s="21"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47">SUM(G495:G500)</f>
        <v>0</v>
      </c>
      <c r="H501" s="21">
        <f t="shared" ref="H501" si="348">SUM(H495:H500)</f>
        <v>0</v>
      </c>
      <c r="I501" s="21">
        <f t="shared" ref="I501" si="349">SUM(I495:I500)</f>
        <v>0</v>
      </c>
      <c r="J501" s="21">
        <f t="shared" ref="J501" si="350">SUM(J495:J500)</f>
        <v>0</v>
      </c>
      <c r="K501" s="27"/>
      <c r="L501" s="21">
        <f t="shared" ref="L501" ca="1" si="351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52">SUM(G502:G507)</f>
        <v>0</v>
      </c>
      <c r="H508" s="21">
        <f t="shared" ref="H508" si="353">SUM(H502:H507)</f>
        <v>0</v>
      </c>
      <c r="I508" s="21">
        <f t="shared" ref="I508" si="354">SUM(I502:I507)</f>
        <v>0</v>
      </c>
      <c r="J508" s="21">
        <f t="shared" ref="J508" si="355">SUM(J502:J507)</f>
        <v>0</v>
      </c>
      <c r="K508" s="27"/>
      <c r="L508" s="21">
        <f t="shared" ref="L508" ca="1" si="356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1123</v>
      </c>
      <c r="G509" s="34">
        <f t="shared" ref="G509" si="357">G475+G479+G489+G494+G501+G508</f>
        <v>35.29</v>
      </c>
      <c r="H509" s="34">
        <f t="shared" ref="H509" si="358">H475+H479+H489+H494+H501+H508</f>
        <v>38.089999999999996</v>
      </c>
      <c r="I509" s="34">
        <f t="shared" ref="I509" si="359">I475+I479+I489+I494+I501+I508</f>
        <v>102.74</v>
      </c>
      <c r="J509" s="34">
        <f t="shared" ref="J509" si="360">J475+J479+J489+J494+J501+J508</f>
        <v>964.7700000000001</v>
      </c>
      <c r="K509" s="35"/>
      <c r="L509" s="34"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 t="s">
        <v>68</v>
      </c>
      <c r="F510" s="48">
        <v>200</v>
      </c>
      <c r="G510" s="48">
        <v>6.24</v>
      </c>
      <c r="H510" s="48">
        <v>6.1</v>
      </c>
      <c r="I510" s="48">
        <v>19.7</v>
      </c>
      <c r="J510" s="48">
        <v>158.63999999999999</v>
      </c>
      <c r="K510" s="49">
        <v>390</v>
      </c>
      <c r="L510" s="48">
        <v>21.98</v>
      </c>
    </row>
    <row r="511" spans="1:12" ht="15">
      <c r="A511" s="25"/>
      <c r="B511" s="16"/>
      <c r="C511" s="11"/>
      <c r="D511" s="6"/>
      <c r="E511" s="50" t="s">
        <v>69</v>
      </c>
      <c r="F511" s="51" t="s">
        <v>70</v>
      </c>
      <c r="G511" s="51">
        <v>4.9000000000000004</v>
      </c>
      <c r="H511" s="51">
        <v>11.55</v>
      </c>
      <c r="I511" s="51">
        <v>17.100000000000001</v>
      </c>
      <c r="J511" s="51">
        <v>193</v>
      </c>
      <c r="K511" s="52">
        <v>3</v>
      </c>
      <c r="L511" s="51">
        <v>35.53</v>
      </c>
    </row>
    <row r="512" spans="1:12" ht="15">
      <c r="A512" s="25"/>
      <c r="B512" s="16"/>
      <c r="C512" s="11"/>
      <c r="D512" s="7" t="s">
        <v>22</v>
      </c>
      <c r="E512" s="50" t="s">
        <v>64</v>
      </c>
      <c r="F512" s="51">
        <v>200</v>
      </c>
      <c r="G512" s="51">
        <v>1</v>
      </c>
      <c r="H512" s="51">
        <v>0</v>
      </c>
      <c r="I512" s="51">
        <v>32</v>
      </c>
      <c r="J512" s="51">
        <v>133</v>
      </c>
      <c r="K512" s="52">
        <v>494</v>
      </c>
      <c r="L512" s="51">
        <v>5.0599999999999996</v>
      </c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 t="s">
        <v>55</v>
      </c>
      <c r="F514" s="51">
        <v>150</v>
      </c>
      <c r="G514" s="51">
        <v>0.6</v>
      </c>
      <c r="H514" s="51">
        <v>0.6</v>
      </c>
      <c r="I514" s="51">
        <v>14.64</v>
      </c>
      <c r="J514" s="51">
        <v>66.34</v>
      </c>
      <c r="K514" s="52">
        <v>338</v>
      </c>
      <c r="L514" s="51">
        <v>37.19</v>
      </c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550</v>
      </c>
      <c r="G517" s="21">
        <f t="shared" ref="G517" si="361">SUM(G510:G516)</f>
        <v>12.74</v>
      </c>
      <c r="H517" s="21">
        <f t="shared" ref="H517" si="362">SUM(H510:H516)</f>
        <v>18.25</v>
      </c>
      <c r="I517" s="21">
        <f t="shared" ref="I517" si="363">SUM(I510:I516)</f>
        <v>83.44</v>
      </c>
      <c r="J517" s="21">
        <f t="shared" ref="J517" si="364">SUM(J510:J516)</f>
        <v>550.98</v>
      </c>
      <c r="K517" s="27"/>
      <c r="L517" s="21"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65">SUM(G518:G520)</f>
        <v>0</v>
      </c>
      <c r="H521" s="21">
        <f t="shared" ref="H521" si="366">SUM(H518:H520)</f>
        <v>0</v>
      </c>
      <c r="I521" s="21">
        <f t="shared" ref="I521" si="367">SUM(I518:I520)</f>
        <v>0</v>
      </c>
      <c r="J521" s="21">
        <f t="shared" ref="J521" si="368">SUM(J518:J520)</f>
        <v>0</v>
      </c>
      <c r="K521" s="27"/>
      <c r="L521" s="21">
        <f t="shared" ref="L521" ca="1" si="369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70">SUM(G522:G530)</f>
        <v>0</v>
      </c>
      <c r="H531" s="21">
        <f t="shared" ref="H531" si="371">SUM(H522:H530)</f>
        <v>0</v>
      </c>
      <c r="I531" s="21">
        <f t="shared" ref="I531" si="372">SUM(I522:I530)</f>
        <v>0</v>
      </c>
      <c r="J531" s="21">
        <f t="shared" ref="J531" si="373">SUM(J522:J530)</f>
        <v>0</v>
      </c>
      <c r="K531" s="27"/>
      <c r="L531" s="21">
        <f t="shared" ref="L531" ca="1" si="374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75">SUM(G532:G535)</f>
        <v>0</v>
      </c>
      <c r="H536" s="21">
        <f t="shared" ref="H536" si="376">SUM(H532:H535)</f>
        <v>0</v>
      </c>
      <c r="I536" s="21">
        <f t="shared" ref="I536" si="377">SUM(I532:I535)</f>
        <v>0</v>
      </c>
      <c r="J536" s="21">
        <f t="shared" ref="J536" si="378">SUM(J532:J535)</f>
        <v>0</v>
      </c>
      <c r="K536" s="27"/>
      <c r="L536" s="21">
        <f t="shared" ref="L536" ca="1" si="379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80">SUM(G537:G542)</f>
        <v>0</v>
      </c>
      <c r="H543" s="21">
        <f t="shared" ref="H543" si="381">SUM(H537:H542)</f>
        <v>0</v>
      </c>
      <c r="I543" s="21">
        <f t="shared" ref="I543" si="382">SUM(I537:I542)</f>
        <v>0</v>
      </c>
      <c r="J543" s="21">
        <f t="shared" ref="J543" si="383">SUM(J537:J542)</f>
        <v>0</v>
      </c>
      <c r="K543" s="27"/>
      <c r="L543" s="21">
        <f t="shared" ref="L543" ca="1" si="384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85">SUM(G544:G549)</f>
        <v>0</v>
      </c>
      <c r="H550" s="21">
        <f t="shared" ref="H550" si="386">SUM(H544:H549)</f>
        <v>0</v>
      </c>
      <c r="I550" s="21">
        <f t="shared" ref="I550" si="387">SUM(I544:I549)</f>
        <v>0</v>
      </c>
      <c r="J550" s="21">
        <f t="shared" ref="J550" si="388">SUM(J544:J549)</f>
        <v>0</v>
      </c>
      <c r="K550" s="27"/>
      <c r="L550" s="21">
        <f t="shared" ref="L550" ca="1" si="389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550</v>
      </c>
      <c r="G551" s="34">
        <f t="shared" ref="G551" si="390">G517+G521+G531+G536+G543+G550</f>
        <v>12.74</v>
      </c>
      <c r="H551" s="34">
        <f t="shared" ref="H551" si="391">H517+H521+H531+H536+H543+H550</f>
        <v>18.25</v>
      </c>
      <c r="I551" s="34">
        <f t="shared" ref="I551" si="392">I517+I521+I531+I536+I543+I550</f>
        <v>83.44</v>
      </c>
      <c r="J551" s="34">
        <f t="shared" ref="J551" si="393">J517+J521+J531+J536+J543+J550</f>
        <v>550.98</v>
      </c>
      <c r="K551" s="35"/>
      <c r="L551" s="34"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94">SUM(G552:G558)</f>
        <v>0</v>
      </c>
      <c r="H559" s="21">
        <f t="shared" ref="H559" si="395">SUM(H552:H558)</f>
        <v>0</v>
      </c>
      <c r="I559" s="21">
        <f t="shared" ref="I559" si="396">SUM(I552:I558)</f>
        <v>0</v>
      </c>
      <c r="J559" s="21">
        <f t="shared" ref="J559" si="397">SUM(J552:J558)</f>
        <v>0</v>
      </c>
      <c r="K559" s="27"/>
      <c r="L559" s="21">
        <f t="shared" ref="L559" si="398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99">SUM(G560:G562)</f>
        <v>0</v>
      </c>
      <c r="H563" s="21">
        <f t="shared" ref="H563" si="400">SUM(H560:H562)</f>
        <v>0</v>
      </c>
      <c r="I563" s="21">
        <f t="shared" ref="I563" si="401">SUM(I560:I562)</f>
        <v>0</v>
      </c>
      <c r="J563" s="21">
        <f t="shared" ref="J563" si="402">SUM(J560:J562)</f>
        <v>0</v>
      </c>
      <c r="K563" s="27"/>
      <c r="L563" s="21">
        <f t="shared" ref="L563" ca="1" si="403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04">SUM(G564:G572)</f>
        <v>0</v>
      </c>
      <c r="H573" s="21">
        <f t="shared" ref="H573" si="405">SUM(H564:H572)</f>
        <v>0</v>
      </c>
      <c r="I573" s="21">
        <f t="shared" ref="I573" si="406">SUM(I564:I572)</f>
        <v>0</v>
      </c>
      <c r="J573" s="21">
        <f t="shared" ref="J573" si="407">SUM(J564:J572)</f>
        <v>0</v>
      </c>
      <c r="K573" s="27"/>
      <c r="L573" s="21">
        <f t="shared" ref="L573" ca="1" si="408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09">SUM(G574:G577)</f>
        <v>0</v>
      </c>
      <c r="H578" s="21">
        <f t="shared" ref="H578" si="410">SUM(H574:H577)</f>
        <v>0</v>
      </c>
      <c r="I578" s="21">
        <f t="shared" ref="I578" si="411">SUM(I574:I577)</f>
        <v>0</v>
      </c>
      <c r="J578" s="21">
        <f t="shared" ref="J578" si="412">SUM(J574:J577)</f>
        <v>0</v>
      </c>
      <c r="K578" s="27"/>
      <c r="L578" s="21">
        <f t="shared" ref="L578" ca="1" si="413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14">SUM(G579:G584)</f>
        <v>0</v>
      </c>
      <c r="H585" s="21">
        <f t="shared" ref="H585" si="415">SUM(H579:H584)</f>
        <v>0</v>
      </c>
      <c r="I585" s="21">
        <f t="shared" ref="I585" si="416">SUM(I579:I584)</f>
        <v>0</v>
      </c>
      <c r="J585" s="21">
        <f t="shared" ref="J585" si="417">SUM(J579:J584)</f>
        <v>0</v>
      </c>
      <c r="K585" s="27"/>
      <c r="L585" s="21">
        <f t="shared" ref="L585" ca="1" si="418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19">SUM(G586:G591)</f>
        <v>0</v>
      </c>
      <c r="H592" s="21">
        <f t="shared" ref="H592" si="420">SUM(H586:H591)</f>
        <v>0</v>
      </c>
      <c r="I592" s="21">
        <f t="shared" ref="I592" si="421">SUM(I586:I591)</f>
        <v>0</v>
      </c>
      <c r="J592" s="21">
        <f t="shared" ref="J592" si="422">SUM(J586:J591)</f>
        <v>0</v>
      </c>
      <c r="K592" s="27"/>
      <c r="L592" s="21">
        <f t="shared" ref="L592" ca="1" si="423">SUM(L586:L594)</f>
        <v>0</v>
      </c>
    </row>
    <row r="593" spans="1:12" ht="1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24">G559+G563+G573+G578+G585+G592</f>
        <v>0</v>
      </c>
      <c r="H593" s="40">
        <f t="shared" ref="H593" si="425">H559+H563+H573+H578+H585+H592</f>
        <v>0</v>
      </c>
      <c r="I593" s="40">
        <f t="shared" ref="I593" si="426">I559+I563+I573+I578+I585+I592</f>
        <v>0</v>
      </c>
      <c r="J593" s="40">
        <f t="shared" ref="J593" si="427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919.83333333333337</v>
      </c>
      <c r="G594" s="42">
        <f t="shared" ref="G594:L594" si="428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34.702500000000008</v>
      </c>
      <c r="H594" s="42">
        <f t="shared" si="428"/>
        <v>28.147499999999997</v>
      </c>
      <c r="I594" s="42">
        <f t="shared" si="428"/>
        <v>102.39083333333333</v>
      </c>
      <c r="J594" s="42">
        <f t="shared" si="428"/>
        <v>797.45499999999993</v>
      </c>
      <c r="K594" s="42"/>
      <c r="L594" s="42" t="e">
        <f t="shared" ca="1" si="428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2022-05-16T14:23:56Z</dcterms:created>
  <dcterms:modified xsi:type="dcterms:W3CDTF">2025-01-19T09:30:55Z</dcterms:modified>
</cp:coreProperties>
</file>